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/Users/xtoman/Downloads/"/>
    </mc:Choice>
  </mc:AlternateContent>
  <xr:revisionPtr revIDLastSave="0" documentId="13_ncr:1_{4933726D-7E58-7943-9C1B-6515E153B67F}" xr6:coauthVersionLast="47" xr6:coauthVersionMax="47" xr10:uidLastSave="{00000000-0000-0000-0000-000000000000}"/>
  <workbookProtection workbookAlgorithmName="SHA-512" workbookHashValue="OKL7AC82JUTUvN/mQoWMu4L8WEkRP+JEVxA69e5bPYfWtpOfwlt+cduawgoXR2fgz5/RcC9TkFf9fBqq83waoQ==" workbookSaltValue="puulinhzgkcAjqlC+LNCew==" workbookSpinCount="100000" lockStructure="1"/>
  <bookViews>
    <workbookView xWindow="0" yWindow="500" windowWidth="25440" windowHeight="16540" xr2:uid="{41DCEA25-F710-4994-96D9-08C09A1A23D8}"/>
  </bookViews>
  <sheets>
    <sheet name="Заявка" sheetId="2" r:id="rId1"/>
    <sheet name="Команда" sheetId="9" r:id="rId2"/>
    <sheet name="Ресурсы" sheetId="4" r:id="rId3"/>
    <sheet name="Дорожная карта" sheetId="5" r:id="rId4"/>
    <sheet name="Закупки" sheetId="6" r:id="rId5"/>
    <sheet name="Смета" sheetId="8" r:id="rId6"/>
    <sheet name="Команда 1" sheetId="3" state="hidden" r:id="rId7"/>
    <sheet name="Тех.лист" sheetId="7" state="hidden" r:id="rId8"/>
  </sheets>
  <definedNames>
    <definedName name="_xlnm.Print_Area" localSheetId="1">Команда!$A$1:$R$22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6" l="1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D9" i="3" l="1"/>
  <c r="C9" i="3"/>
  <c r="B9" i="3"/>
  <c r="G22" i="9"/>
  <c r="H22" i="9"/>
  <c r="I22" i="9"/>
  <c r="J22" i="9"/>
  <c r="K22" i="9"/>
  <c r="L22" i="9"/>
  <c r="M22" i="9"/>
  <c r="N22" i="9"/>
  <c r="O22" i="9"/>
  <c r="P22" i="9"/>
  <c r="Q22" i="9"/>
  <c r="F22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5" i="9"/>
  <c r="F17" i="6"/>
  <c r="B9" i="6"/>
  <c r="C9" i="6"/>
  <c r="B5" i="6"/>
  <c r="C5" i="6"/>
  <c r="B6" i="6"/>
  <c r="C6" i="6"/>
  <c r="B7" i="6"/>
  <c r="C7" i="6"/>
  <c r="B8" i="6"/>
  <c r="C8" i="6"/>
  <c r="C4" i="6"/>
  <c r="B4" i="6"/>
  <c r="D16" i="8" s="1"/>
  <c r="R22" i="9" l="1"/>
  <c r="D5" i="8" s="1"/>
  <c r="D6" i="8" s="1"/>
  <c r="D8" i="8"/>
  <c r="D10" i="8"/>
  <c r="D11" i="8"/>
  <c r="D13" i="8"/>
  <c r="D15" i="8"/>
  <c r="D17" i="8"/>
  <c r="D18" i="8" l="1"/>
</calcChain>
</file>

<file path=xl/sharedStrings.xml><?xml version="1.0" encoding="utf-8"?>
<sst xmlns="http://schemas.openxmlformats.org/spreadsheetml/2006/main" count="297" uniqueCount="215">
  <si>
    <t>«СОГЛАСОВАНО»</t>
  </si>
  <si>
    <t>___________________ /______________________/</t>
  </si>
  <si>
    <t>Номер проекта</t>
  </si>
  <si>
    <t>Наименование проекта</t>
  </si>
  <si>
    <t>Руководитель проекта</t>
  </si>
  <si>
    <t>Цель проекта</t>
  </si>
  <si>
    <t>Задачи проекта</t>
  </si>
  <si>
    <t>Краткое описание проекта</t>
  </si>
  <si>
    <t>Срок реализации проекта</t>
  </si>
  <si>
    <t>Ключевые показатели реализации</t>
  </si>
  <si>
    <t>Приоритетность проекта</t>
  </si>
  <si>
    <t>1. …</t>
  </si>
  <si>
    <t>2. …</t>
  </si>
  <si>
    <t>3. …</t>
  </si>
  <si>
    <t>задачи должны соответствовать критериям конкретности, измеримости, достижимости, актуальности и ограниченности во времени</t>
  </si>
  <si>
    <t>не более 500 знаков (с пробелами)</t>
  </si>
  <si>
    <t>дата начала проекта – дата окончания проекта</t>
  </si>
  <si>
    <t>должны соотноситься с задачами проекта</t>
  </si>
  <si>
    <t>высокая / средняя / низкая (определяется НОИ)</t>
  </si>
  <si>
    <t>общий</t>
  </si>
  <si>
    <t xml:space="preserve">«____» _____________ 2023 г. </t>
  </si>
  <si>
    <t>Должность</t>
  </si>
  <si>
    <t>Контактные данные (телефон, эл. почта)</t>
  </si>
  <si>
    <t>Члены команды (рабочей группы) проекта</t>
  </si>
  <si>
    <t>Роль в проекте (зона ответственности)</t>
  </si>
  <si>
    <t>ФАМИЛИЯ
Имя Отчество</t>
  </si>
  <si>
    <t>Приложение №1</t>
  </si>
  <si>
    <t>Команда (рабочая группа) проекта</t>
  </si>
  <si>
    <t>ФАМИЛИЯ Имя Отчество</t>
  </si>
  <si>
    <t>№</t>
  </si>
  <si>
    <t>Месяцы</t>
  </si>
  <si>
    <t>Комментарий</t>
  </si>
  <si>
    <t>Кадровый ресурс</t>
  </si>
  <si>
    <t>Имеется</t>
  </si>
  <si>
    <t>Услуги</t>
  </si>
  <si>
    <t>Оборудование</t>
  </si>
  <si>
    <t>Расходные материалы</t>
  </si>
  <si>
    <t>Не имеется</t>
  </si>
  <si>
    <t>Приложение №2</t>
  </si>
  <si>
    <t>Результат (наименование) этапа</t>
  </si>
  <si>
    <t>Ответственный</t>
  </si>
  <si>
    <t>Начало этапа</t>
  </si>
  <si>
    <t>Конец этапа</t>
  </si>
  <si>
    <t>Дорожная карта реализации проекта</t>
  </si>
  <si>
    <t>Приложение №3</t>
  </si>
  <si>
    <t>Статья расхода по КОСГУ</t>
  </si>
  <si>
    <t>Наименование закупки</t>
  </si>
  <si>
    <t>Описание закупки</t>
  </si>
  <si>
    <t>Сумма (рублей)</t>
  </si>
  <si>
    <t>Сроки</t>
  </si>
  <si>
    <t>Подстатья расхода по КОСГУ</t>
  </si>
  <si>
    <t>Приложение №4</t>
  </si>
  <si>
    <t>Перечень закупок товаров и услуг</t>
  </si>
  <si>
    <t>Наименование</t>
  </si>
  <si>
    <t>КОСГУ</t>
  </si>
  <si>
    <t>Аналитика2</t>
  </si>
  <si>
    <t>Арендная плата за пользованием имущество</t>
  </si>
  <si>
    <t>224</t>
  </si>
  <si>
    <t>Арендная плата за пользованием имуществом (медицинским)</t>
  </si>
  <si>
    <t>224.1</t>
  </si>
  <si>
    <t>Арендная плата за пользованием имуществом (немедицинским)</t>
  </si>
  <si>
    <t>224.2</t>
  </si>
  <si>
    <t>Выполнение НИР</t>
  </si>
  <si>
    <t>226</t>
  </si>
  <si>
    <t>226.12</t>
  </si>
  <si>
    <t>Запасные части к медицинской технике (медицинскому оборудованию)</t>
  </si>
  <si>
    <t>346</t>
  </si>
  <si>
    <t>346.1</t>
  </si>
  <si>
    <t>Запасные части к немедицинской технике (немедицинскому оборудованию)</t>
  </si>
  <si>
    <t>346.2</t>
  </si>
  <si>
    <t>Мебель медицинского назначения.</t>
  </si>
  <si>
    <t>310</t>
  </si>
  <si>
    <t>310.5</t>
  </si>
  <si>
    <t>Мебель общего  назначения</t>
  </si>
  <si>
    <t>310.4</t>
  </si>
  <si>
    <t>Медицинские услуги (диспансеризация, медицинский осмотр и освидетельствования)</t>
  </si>
  <si>
    <t>226.14</t>
  </si>
  <si>
    <t>Медицинский инструментарий</t>
  </si>
  <si>
    <t>310.2</t>
  </si>
  <si>
    <t>Медицинское оборудование</t>
  </si>
  <si>
    <t>310.1</t>
  </si>
  <si>
    <t>Мелкий и хозяйственный инвентарь</t>
  </si>
  <si>
    <t>346.3</t>
  </si>
  <si>
    <t>Мягкий инвентарь (немедицинского назначения)</t>
  </si>
  <si>
    <t>345</t>
  </si>
  <si>
    <t>345.3</t>
  </si>
  <si>
    <t>Мягкий инвентарь одноразового использования (медицинского назначения)</t>
  </si>
  <si>
    <t>345.1</t>
  </si>
  <si>
    <t>Оказание услуг по договорам ГПХ (с физ. Лицами)</t>
  </si>
  <si>
    <t>226.6</t>
  </si>
  <si>
    <t>Оплата охранных услуг</t>
  </si>
  <si>
    <t>226.2</t>
  </si>
  <si>
    <t>Организация и проведение мероприятий, занятий</t>
  </si>
  <si>
    <t>226.11</t>
  </si>
  <si>
    <t>Приобретение пользовательских, лицензионных прав на программное обеспечение, приобретение и обновление справочно-информационных баз данных, сопровождение</t>
  </si>
  <si>
    <t>226.10</t>
  </si>
  <si>
    <t>Противопожарные мероприятия, обслуживание средств охраны, ГО ЧС</t>
  </si>
  <si>
    <t>225</t>
  </si>
  <si>
    <t>225.8</t>
  </si>
  <si>
    <t>Прочие  материалы, инструменты и приспособления (для образовательного процесса)</t>
  </si>
  <si>
    <t>346.5</t>
  </si>
  <si>
    <t>Прочие основные средства</t>
  </si>
  <si>
    <t>310.3</t>
  </si>
  <si>
    <t>Прочие работы, услуги</t>
  </si>
  <si>
    <t>Прочие расходные материалы (немедицинского назначения)</t>
  </si>
  <si>
    <t>346.4</t>
  </si>
  <si>
    <t>Прочие расходы</t>
  </si>
  <si>
    <t>226.15</t>
  </si>
  <si>
    <t>Работы, услуги по содержанию имущества</t>
  </si>
  <si>
    <t>Разработка проектно-сметной документации, технических условий присоединения к сетям, увеличения потребляемой мощности</t>
  </si>
  <si>
    <t>226.8</t>
  </si>
  <si>
    <t>Расходы  на текущий ремонт зданий и помещений</t>
  </si>
  <si>
    <t>225.5</t>
  </si>
  <si>
    <t>Расходы на аккредитацию</t>
  </si>
  <si>
    <t>226.13</t>
  </si>
  <si>
    <t>Расходы на аттестацию рабочих мест (проведение специальной оценки условий труда)</t>
  </si>
  <si>
    <t>226.3</t>
  </si>
  <si>
    <t>Расходы на гардеробное обслуживание</t>
  </si>
  <si>
    <t>226.1</t>
  </si>
  <si>
    <t>Расходы на дезинсекцию, дератизацию и дезинфекцию</t>
  </si>
  <si>
    <t>225.9</t>
  </si>
  <si>
    <t>Расходы на лабораторные исследования (при отсутствии лаборатории)</t>
  </si>
  <si>
    <t>226.9</t>
  </si>
  <si>
    <t>Расходы на организацию питания</t>
  </si>
  <si>
    <t>226.4</t>
  </si>
  <si>
    <t>Расходы на содержание в чистоте помещений, зданий, иного имущества</t>
  </si>
  <si>
    <t>225.2</t>
  </si>
  <si>
    <t>Расходы на стирку белья</t>
  </si>
  <si>
    <t>225.1</t>
  </si>
  <si>
    <t>Расходы на технич. обслуживание и эксплуатацию зданий (помещений)</t>
  </si>
  <si>
    <t>225.4</t>
  </si>
  <si>
    <t>Расходы на технич. обслуживание, текущий ремонт оборудования, техники и имущества (медицинского)</t>
  </si>
  <si>
    <t>225.7</t>
  </si>
  <si>
    <t>Расходы на технич. обслуживание, текущий ремонт оборудования, техники и имущества (немедицинского)</t>
  </si>
  <si>
    <t>225.6</t>
  </si>
  <si>
    <t>Расходы по обучению на курсах повышения квалификации, переподготовке специалистов</t>
  </si>
  <si>
    <t>226.5</t>
  </si>
  <si>
    <t>Расходы по уборке территории</t>
  </si>
  <si>
    <t>225.3</t>
  </si>
  <si>
    <t>Сбор, вывоз, обработку, обезвреживание и утилизацию отходов</t>
  </si>
  <si>
    <t>225.10</t>
  </si>
  <si>
    <t>Увеличение стоимости материальных запасов для целей капитальных вложений</t>
  </si>
  <si>
    <t>347</t>
  </si>
  <si>
    <t>Увеличение стоимости мягкого инвентаря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</si>
  <si>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</si>
  <si>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</si>
  <si>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349</t>
  </si>
  <si>
    <t>Увеличение стоимости прочих оборотных запасов (материалов)</t>
  </si>
  <si>
    <t>Увеличение стоимости строительных материалов</t>
  </si>
  <si>
    <t>344</t>
  </si>
  <si>
    <t>Юридические услуги</t>
  </si>
  <si>
    <t>226.7</t>
  </si>
  <si>
    <t>ИТОГО:</t>
  </si>
  <si>
    <t>Наименование расходов</t>
  </si>
  <si>
    <t>1. Кадровый ресурс</t>
  </si>
  <si>
    <t>1.1</t>
  </si>
  <si>
    <t>1.2</t>
  </si>
  <si>
    <t>2. Содержание помещений и имущества</t>
  </si>
  <si>
    <t>3. Услуги</t>
  </si>
  <si>
    <t>4. Закупка оборудования</t>
  </si>
  <si>
    <t>5. Закупка расходных материалов</t>
  </si>
  <si>
    <t>2.1</t>
  </si>
  <si>
    <t>3.1</t>
  </si>
  <si>
    <t>4.1</t>
  </si>
  <si>
    <t>5.1</t>
  </si>
  <si>
    <t>5.2</t>
  </si>
  <si>
    <t>5.3</t>
  </si>
  <si>
    <t>3.2</t>
  </si>
  <si>
    <t>Заработная плата</t>
  </si>
  <si>
    <t>Начисления</t>
  </si>
  <si>
    <t>Аренда помещений</t>
  </si>
  <si>
    <t>Приобретение основных средств</t>
  </si>
  <si>
    <t>Приобретение строительных материалов</t>
  </si>
  <si>
    <t>Приобретение мягкого инвентаря</t>
  </si>
  <si>
    <t>Приобретение материальных запасов</t>
  </si>
  <si>
    <t>Приложение №5</t>
  </si>
  <si>
    <t>Смета проекта</t>
  </si>
  <si>
    <t>Иванов Иван Иванович</t>
  </si>
  <si>
    <t xml:space="preserve">Младший научный сотрудник </t>
  </si>
  <si>
    <t>……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</si>
  <si>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</si>
  <si>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</si>
  <si>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</si>
  <si>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</si>
  <si>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</si>
  <si>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</si>
  <si>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</si>
  <si>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</si>
  <si>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</si>
  <si>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</si>
  <si>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</si>
  <si>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</si>
  <si>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</si>
  <si>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ФИО</t>
  </si>
  <si>
    <t>Подразделение</t>
  </si>
  <si>
    <t>Размер выплат (в разрезе каждого месяца)</t>
  </si>
  <si>
    <t>Фонд оплаты труда</t>
  </si>
  <si>
    <t>Петров Иван Иванович</t>
  </si>
  <si>
    <t>Сидоров Иван Иванович</t>
  </si>
  <si>
    <t>Фамилия, имя, отчество, должность, телефон, эл.почта</t>
  </si>
  <si>
    <t>Доцент</t>
  </si>
  <si>
    <t>Кафедры авиакосмической медицины</t>
  </si>
  <si>
    <t>Врач-рентгенолог</t>
  </si>
  <si>
    <t>Отделения лучевых методов исследования</t>
  </si>
  <si>
    <t>Потребности в расходах на дополнительные ресурсы в _______ году (которыми не располагает Университет)</t>
  </si>
  <si>
    <t>Потребность в расходах на:</t>
  </si>
  <si>
    <t>Ремонт помещений</t>
  </si>
  <si>
    <t>ЗАЯВКА
на финансирование университетского проекта
ФГБОУ ВО МГМСУ им. А.И. Евдокимова Минздрава России</t>
  </si>
  <si>
    <t>Директор НОИ</t>
  </si>
  <si>
    <t>Проректор</t>
  </si>
  <si>
    <t>на 2024 год</t>
  </si>
  <si>
    <t>Бюджет проекта, руб.</t>
  </si>
  <si>
    <t>Лаборатория ядерной медицины</t>
  </si>
  <si>
    <t>Роль в выполнении проекта</t>
  </si>
  <si>
    <t>Проставляется проектным управлением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</si>
</sst>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A3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" xfId="0" applyFont="1" applyBorder="1"/>
    <xf numFmtId="49" fontId="9" fillId="3" borderId="1" xfId="2" applyNumberFormat="1" applyFont="1" applyFill="1" applyBorder="1" applyAlignment="1">
      <alignment wrapText="1"/>
    </xf>
    <xf numFmtId="49" fontId="8" fillId="0" borderId="1" xfId="2" applyNumberFormat="1" applyBorder="1" applyAlignment="1">
      <alignment wrapText="1"/>
    </xf>
    <xf numFmtId="49" fontId="8" fillId="0" borderId="1" xfId="2" applyNumberFormat="1" applyBorder="1" applyAlignment="1">
      <alignment horizontal="right" wrapText="1"/>
    </xf>
    <xf numFmtId="0" fontId="8" fillId="0" borderId="1" xfId="2" applyBorder="1" applyAlignment="1">
      <alignment wrapText="1"/>
    </xf>
    <xf numFmtId="49" fontId="8" fillId="0" borderId="0" xfId="2" applyNumberFormat="1" applyAlignment="1">
      <alignment wrapText="1"/>
    </xf>
    <xf numFmtId="0" fontId="3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Обычный 2" xfId="2" xr:uid="{83FB7D3F-1697-4C8A-A3E2-360770B406D1}"/>
  </cellStyles>
  <dxfs count="2">
    <dxf>
      <fill>
        <patternFill>
          <bgColor rgb="FFFFA3A3"/>
        </patternFill>
      </fill>
    </dxf>
    <dxf>
      <fill>
        <patternFill>
          <bgColor rgb="FFCEEAB0"/>
        </patternFill>
      </fill>
    </dxf>
  </dxfs>
  <tableStyles count="0" defaultTableStyle="TableStyleMedium2" defaultPivotStyle="PivotStyleLight16"/>
  <colors>
    <mruColors>
      <color rgb="FFFFA3A3"/>
      <color rgb="FFCEEAB0"/>
      <color rgb="FFFF4F4F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1040-AF51-44DB-8CD2-66B03DAE791B}">
  <sheetPr codeName="Лист1">
    <pageSetUpPr fitToPage="1"/>
  </sheetPr>
  <dimension ref="A1:D35"/>
  <sheetViews>
    <sheetView tabSelected="1" view="pageBreakPreview" zoomScale="90" zoomScaleNormal="100" zoomScaleSheetLayoutView="90" workbookViewId="0">
      <selection activeCell="D4" sqref="D4"/>
    </sheetView>
  </sheetViews>
  <sheetFormatPr baseColWidth="10" defaultColWidth="8.83203125" defaultRowHeight="16" x14ac:dyDescent="0.2"/>
  <cols>
    <col min="1" max="1" width="4" style="27" customWidth="1"/>
    <col min="2" max="2" width="18.33203125" style="27" customWidth="1"/>
    <col min="3" max="3" width="19.33203125" style="27" customWidth="1"/>
    <col min="4" max="4" width="46.83203125" style="27" customWidth="1"/>
    <col min="5" max="16384" width="8.83203125" style="27"/>
  </cols>
  <sheetData>
    <row r="1" spans="1:4" x14ac:dyDescent="0.2">
      <c r="C1" s="2"/>
      <c r="D1" s="48" t="s">
        <v>0</v>
      </c>
    </row>
    <row r="2" spans="1:4" ht="31.5" customHeight="1" x14ac:dyDescent="0.2">
      <c r="C2" s="2" t="s">
        <v>209</v>
      </c>
      <c r="D2" s="42" t="s">
        <v>1</v>
      </c>
    </row>
    <row r="3" spans="1:4" ht="22.5" customHeight="1" x14ac:dyDescent="0.2">
      <c r="C3" s="2"/>
      <c r="D3" s="42" t="s">
        <v>20</v>
      </c>
    </row>
    <row r="4" spans="1:4" ht="32" customHeight="1" x14ac:dyDescent="0.2">
      <c r="C4" s="2" t="s">
        <v>208</v>
      </c>
      <c r="D4" s="42" t="s">
        <v>1</v>
      </c>
    </row>
    <row r="5" spans="1:4" ht="22" customHeight="1" x14ac:dyDescent="0.2">
      <c r="C5" s="2"/>
      <c r="D5" s="42" t="s">
        <v>20</v>
      </c>
    </row>
    <row r="6" spans="1:4" x14ac:dyDescent="0.2">
      <c r="A6" s="54" t="s">
        <v>207</v>
      </c>
      <c r="B6" s="54"/>
      <c r="C6" s="54"/>
      <c r="D6" s="54"/>
    </row>
    <row r="7" spans="1:4" ht="32.5" customHeight="1" x14ac:dyDescent="0.2">
      <c r="A7" s="54"/>
      <c r="B7" s="54"/>
      <c r="C7" s="54"/>
      <c r="D7" s="54"/>
    </row>
    <row r="8" spans="1:4" x14ac:dyDescent="0.2">
      <c r="A8" s="49">
        <v>1</v>
      </c>
      <c r="B8" s="50" t="s">
        <v>2</v>
      </c>
      <c r="C8" s="51" t="s">
        <v>214</v>
      </c>
      <c r="D8" s="51"/>
    </row>
    <row r="9" spans="1:4" x14ac:dyDescent="0.2">
      <c r="A9" s="49"/>
      <c r="B9" s="50"/>
      <c r="C9" s="51"/>
      <c r="D9" s="51"/>
    </row>
    <row r="10" spans="1:4" x14ac:dyDescent="0.2">
      <c r="A10" s="49">
        <v>2</v>
      </c>
      <c r="B10" s="50" t="s">
        <v>3</v>
      </c>
      <c r="C10" s="52"/>
      <c r="D10" s="52"/>
    </row>
    <row r="11" spans="1:4" x14ac:dyDescent="0.2">
      <c r="A11" s="49"/>
      <c r="B11" s="50"/>
      <c r="C11" s="52"/>
      <c r="D11" s="52"/>
    </row>
    <row r="12" spans="1:4" x14ac:dyDescent="0.2">
      <c r="A12" s="49">
        <v>3</v>
      </c>
      <c r="B12" s="50" t="s">
        <v>4</v>
      </c>
      <c r="C12" s="51" t="s">
        <v>199</v>
      </c>
      <c r="D12" s="51"/>
    </row>
    <row r="13" spans="1:4" x14ac:dyDescent="0.2">
      <c r="A13" s="49"/>
      <c r="B13" s="50"/>
      <c r="C13" s="51"/>
      <c r="D13" s="51"/>
    </row>
    <row r="14" spans="1:4" x14ac:dyDescent="0.2">
      <c r="A14" s="49">
        <v>4</v>
      </c>
      <c r="B14" s="50" t="s">
        <v>5</v>
      </c>
      <c r="C14" s="52"/>
      <c r="D14" s="52"/>
    </row>
    <row r="15" spans="1:4" x14ac:dyDescent="0.2">
      <c r="A15" s="49"/>
      <c r="B15" s="50"/>
      <c r="C15" s="52"/>
      <c r="D15" s="52"/>
    </row>
    <row r="16" spans="1:4" x14ac:dyDescent="0.2">
      <c r="A16" s="49">
        <v>5</v>
      </c>
      <c r="B16" s="50" t="s">
        <v>6</v>
      </c>
      <c r="C16" s="53" t="s">
        <v>11</v>
      </c>
      <c r="D16" s="53"/>
    </row>
    <row r="17" spans="1:4" x14ac:dyDescent="0.2">
      <c r="A17" s="49"/>
      <c r="B17" s="50"/>
      <c r="C17" s="53" t="s">
        <v>12</v>
      </c>
      <c r="D17" s="53"/>
    </row>
    <row r="18" spans="1:4" x14ac:dyDescent="0.2">
      <c r="A18" s="49"/>
      <c r="B18" s="50"/>
      <c r="C18" s="53" t="s">
        <v>13</v>
      </c>
      <c r="D18" s="53"/>
    </row>
    <row r="19" spans="1:4" ht="51.75" customHeight="1" x14ac:dyDescent="0.2">
      <c r="A19" s="49"/>
      <c r="B19" s="50"/>
      <c r="C19" s="51" t="s">
        <v>14</v>
      </c>
      <c r="D19" s="51"/>
    </row>
    <row r="20" spans="1:4" ht="0.75" customHeight="1" x14ac:dyDescent="0.2">
      <c r="A20" s="49"/>
      <c r="B20" s="50"/>
      <c r="C20" s="52"/>
      <c r="D20" s="52"/>
    </row>
    <row r="21" spans="1:4" x14ac:dyDescent="0.2">
      <c r="A21" s="49">
        <v>6</v>
      </c>
      <c r="B21" s="50" t="s">
        <v>7</v>
      </c>
      <c r="C21" s="51" t="s">
        <v>15</v>
      </c>
      <c r="D21" s="51"/>
    </row>
    <row r="22" spans="1:4" ht="70.5" customHeight="1" x14ac:dyDescent="0.2">
      <c r="A22" s="49"/>
      <c r="B22" s="50"/>
      <c r="C22" s="51"/>
      <c r="D22" s="51"/>
    </row>
    <row r="23" spans="1:4" x14ac:dyDescent="0.2">
      <c r="A23" s="49">
        <v>7</v>
      </c>
      <c r="B23" s="50" t="s">
        <v>8</v>
      </c>
      <c r="C23" s="51" t="s">
        <v>16</v>
      </c>
      <c r="D23" s="51"/>
    </row>
    <row r="24" spans="1:4" x14ac:dyDescent="0.2">
      <c r="A24" s="49"/>
      <c r="B24" s="50"/>
      <c r="C24" s="51"/>
      <c r="D24" s="51"/>
    </row>
    <row r="25" spans="1:4" x14ac:dyDescent="0.2">
      <c r="A25" s="49">
        <v>8</v>
      </c>
      <c r="B25" s="50" t="s">
        <v>9</v>
      </c>
      <c r="C25" s="51" t="s">
        <v>17</v>
      </c>
      <c r="D25" s="51"/>
    </row>
    <row r="26" spans="1:4" ht="27.75" customHeight="1" x14ac:dyDescent="0.2">
      <c r="A26" s="49"/>
      <c r="B26" s="50"/>
      <c r="C26" s="51"/>
      <c r="D26" s="51"/>
    </row>
    <row r="27" spans="1:4" ht="27.75" customHeight="1" x14ac:dyDescent="0.2">
      <c r="A27" s="49"/>
      <c r="B27" s="50"/>
      <c r="C27" s="51"/>
      <c r="D27" s="51"/>
    </row>
    <row r="28" spans="1:4" ht="14.5" customHeight="1" x14ac:dyDescent="0.2">
      <c r="A28" s="49">
        <v>9</v>
      </c>
      <c r="B28" s="50" t="s">
        <v>10</v>
      </c>
      <c r="C28" s="57" t="s">
        <v>18</v>
      </c>
      <c r="D28" s="58"/>
    </row>
    <row r="29" spans="1:4" ht="14.5" customHeight="1" x14ac:dyDescent="0.2">
      <c r="A29" s="49"/>
      <c r="B29" s="50"/>
      <c r="C29" s="59"/>
      <c r="D29" s="60"/>
    </row>
    <row r="30" spans="1:4" x14ac:dyDescent="0.2">
      <c r="A30" s="49">
        <v>10</v>
      </c>
      <c r="B30" s="50" t="s">
        <v>211</v>
      </c>
      <c r="C30" s="56" t="s">
        <v>210</v>
      </c>
      <c r="D30" s="56" t="s">
        <v>19</v>
      </c>
    </row>
    <row r="31" spans="1:4" x14ac:dyDescent="0.2">
      <c r="A31" s="49"/>
      <c r="B31" s="50"/>
      <c r="C31" s="56"/>
      <c r="D31" s="56"/>
    </row>
    <row r="34" spans="1:4" ht="18.75" customHeight="1" x14ac:dyDescent="0.2">
      <c r="A34" s="55" t="s">
        <v>4</v>
      </c>
      <c r="B34" s="55"/>
      <c r="C34" s="55"/>
      <c r="D34" s="42" t="s">
        <v>1</v>
      </c>
    </row>
    <row r="35" spans="1:4" ht="33.75" customHeight="1" x14ac:dyDescent="0.2"/>
  </sheetData>
  <sheetProtection formatCells="0" formatRows="0" insertRows="0" deleteRows="0"/>
  <mergeCells count="37">
    <mergeCell ref="A6:D7"/>
    <mergeCell ref="A34:C34"/>
    <mergeCell ref="A30:A31"/>
    <mergeCell ref="B30:B31"/>
    <mergeCell ref="C30:C31"/>
    <mergeCell ref="D30:D31"/>
    <mergeCell ref="A25:A27"/>
    <mergeCell ref="B25:B27"/>
    <mergeCell ref="C25:D27"/>
    <mergeCell ref="A28:A29"/>
    <mergeCell ref="B28:B29"/>
    <mergeCell ref="C28:D29"/>
    <mergeCell ref="A21:A22"/>
    <mergeCell ref="B21:B22"/>
    <mergeCell ref="C21:D22"/>
    <mergeCell ref="A23:A24"/>
    <mergeCell ref="B23:B24"/>
    <mergeCell ref="C23:D24"/>
    <mergeCell ref="A16:A20"/>
    <mergeCell ref="B16:B20"/>
    <mergeCell ref="C16:D16"/>
    <mergeCell ref="C17:D17"/>
    <mergeCell ref="C18:D18"/>
    <mergeCell ref="C19:D19"/>
    <mergeCell ref="C20:D20"/>
    <mergeCell ref="A12:A13"/>
    <mergeCell ref="B12:B13"/>
    <mergeCell ref="C12:D13"/>
    <mergeCell ref="A14:A15"/>
    <mergeCell ref="B14:B15"/>
    <mergeCell ref="C14:D15"/>
    <mergeCell ref="A8:A9"/>
    <mergeCell ref="B8:B9"/>
    <mergeCell ref="C8:D9"/>
    <mergeCell ref="A10:A11"/>
    <mergeCell ref="B10:B11"/>
    <mergeCell ref="C10:D1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7555-8DAB-46DB-8C76-F83CE0E6E64F}">
  <sheetPr codeName="Лист2">
    <pageSetUpPr fitToPage="1"/>
  </sheetPr>
  <dimension ref="A1:R22"/>
  <sheetViews>
    <sheetView view="pageBreakPreview" zoomScaleNormal="100" zoomScaleSheetLayoutView="100" zoomScalePageLayoutView="82" workbookViewId="0">
      <selection activeCell="B3" sqref="B3:B4"/>
    </sheetView>
  </sheetViews>
  <sheetFormatPr baseColWidth="10" defaultColWidth="9.1640625" defaultRowHeight="15" x14ac:dyDescent="0.2"/>
  <cols>
    <col min="1" max="1" width="3.6640625" customWidth="1"/>
    <col min="2" max="3" width="13.5" customWidth="1"/>
    <col min="4" max="4" width="17.5" customWidth="1"/>
    <col min="5" max="5" width="18.6640625" customWidth="1"/>
    <col min="6" max="11" width="14" bestFit="1" customWidth="1"/>
    <col min="12" max="12" width="16.1640625" bestFit="1" customWidth="1"/>
    <col min="13" max="17" width="14" bestFit="1" customWidth="1"/>
    <col min="18" max="18" width="16.1640625" bestFit="1" customWidth="1"/>
  </cols>
  <sheetData>
    <row r="1" spans="1:18" ht="15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2" t="s">
        <v>26</v>
      </c>
      <c r="R1" s="62"/>
    </row>
    <row r="2" spans="1:18" s="4" customFormat="1" ht="45" customHeight="1" x14ac:dyDescent="0.2">
      <c r="A2" s="61" t="s">
        <v>196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6" x14ac:dyDescent="0.2">
      <c r="A3" s="64" t="s">
        <v>29</v>
      </c>
      <c r="B3" s="65" t="s">
        <v>193</v>
      </c>
      <c r="C3" s="65" t="s">
        <v>21</v>
      </c>
      <c r="D3" s="65" t="s">
        <v>194</v>
      </c>
      <c r="E3" s="64" t="s">
        <v>213</v>
      </c>
      <c r="F3" s="66" t="s">
        <v>195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5"/>
    </row>
    <row r="4" spans="1:18" ht="33" customHeight="1" x14ac:dyDescent="0.2">
      <c r="A4" s="64"/>
      <c r="B4" s="65"/>
      <c r="C4" s="65"/>
      <c r="D4" s="65"/>
      <c r="E4" s="64"/>
      <c r="F4" s="30" t="s">
        <v>180</v>
      </c>
      <c r="G4" s="30" t="s">
        <v>181</v>
      </c>
      <c r="H4" s="30" t="s">
        <v>182</v>
      </c>
      <c r="I4" s="30" t="s">
        <v>183</v>
      </c>
      <c r="J4" s="30" t="s">
        <v>184</v>
      </c>
      <c r="K4" s="30" t="s">
        <v>185</v>
      </c>
      <c r="L4" s="30" t="s">
        <v>186</v>
      </c>
      <c r="M4" s="30" t="s">
        <v>187</v>
      </c>
      <c r="N4" s="30" t="s">
        <v>188</v>
      </c>
      <c r="O4" s="30" t="s">
        <v>189</v>
      </c>
      <c r="P4" s="30" t="s">
        <v>190</v>
      </c>
      <c r="Q4" s="30" t="s">
        <v>191</v>
      </c>
      <c r="R4" s="30" t="s">
        <v>192</v>
      </c>
    </row>
    <row r="5" spans="1:18" s="27" customFormat="1" ht="51" x14ac:dyDescent="0.2">
      <c r="A5" s="31">
        <v>1</v>
      </c>
      <c r="B5" s="31" t="s">
        <v>177</v>
      </c>
      <c r="C5" s="31" t="s">
        <v>178</v>
      </c>
      <c r="D5" s="31" t="s">
        <v>212</v>
      </c>
      <c r="E5" s="31" t="s">
        <v>179</v>
      </c>
      <c r="F5" s="40">
        <v>51150</v>
      </c>
      <c r="G5" s="40">
        <v>51150</v>
      </c>
      <c r="H5" s="40">
        <v>51150</v>
      </c>
      <c r="I5" s="40">
        <v>51150</v>
      </c>
      <c r="J5" s="40">
        <v>51150</v>
      </c>
      <c r="K5" s="40">
        <v>51150</v>
      </c>
      <c r="L5" s="40">
        <v>51150</v>
      </c>
      <c r="M5" s="40">
        <v>51150</v>
      </c>
      <c r="N5" s="40">
        <v>51150</v>
      </c>
      <c r="O5" s="40">
        <v>51150</v>
      </c>
      <c r="P5" s="40">
        <v>51150</v>
      </c>
      <c r="Q5" s="40">
        <v>51150</v>
      </c>
      <c r="R5" s="41">
        <f>SUM(F5:Q5)</f>
        <v>613800</v>
      </c>
    </row>
    <row r="6" spans="1:18" ht="51" x14ac:dyDescent="0.2">
      <c r="A6" s="31">
        <v>2</v>
      </c>
      <c r="B6" s="31" t="s">
        <v>197</v>
      </c>
      <c r="C6" s="31" t="s">
        <v>200</v>
      </c>
      <c r="D6" s="31" t="s">
        <v>201</v>
      </c>
      <c r="E6" s="31" t="s">
        <v>179</v>
      </c>
      <c r="F6" s="32">
        <v>10000</v>
      </c>
      <c r="G6" s="32">
        <v>0</v>
      </c>
      <c r="H6" s="32">
        <v>500</v>
      </c>
      <c r="I6" s="32">
        <v>1000</v>
      </c>
      <c r="J6" s="32">
        <v>0</v>
      </c>
      <c r="K6" s="32">
        <v>0</v>
      </c>
      <c r="L6" s="32">
        <v>200000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41">
        <f t="shared" ref="R6:R21" si="0">SUM(F6:Q6)</f>
        <v>211500</v>
      </c>
    </row>
    <row r="7" spans="1:18" ht="51" x14ac:dyDescent="0.2">
      <c r="A7" s="31">
        <v>3</v>
      </c>
      <c r="B7" s="31" t="s">
        <v>198</v>
      </c>
      <c r="C7" s="31" t="s">
        <v>202</v>
      </c>
      <c r="D7" s="31" t="s">
        <v>203</v>
      </c>
      <c r="E7" s="31" t="s">
        <v>179</v>
      </c>
      <c r="F7" s="32">
        <v>10000</v>
      </c>
      <c r="G7" s="32">
        <v>0</v>
      </c>
      <c r="H7" s="32">
        <v>500</v>
      </c>
      <c r="I7" s="32">
        <v>1000</v>
      </c>
      <c r="J7" s="32">
        <v>0</v>
      </c>
      <c r="K7" s="32">
        <v>0</v>
      </c>
      <c r="L7" s="32">
        <v>200000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41">
        <f t="shared" si="0"/>
        <v>211500</v>
      </c>
    </row>
    <row r="8" spans="1:18" ht="16" x14ac:dyDescent="0.2">
      <c r="A8" s="31">
        <v>4</v>
      </c>
      <c r="B8" s="31"/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1">
        <f t="shared" si="0"/>
        <v>0</v>
      </c>
    </row>
    <row r="9" spans="1:18" ht="16" x14ac:dyDescent="0.2">
      <c r="A9" s="31">
        <v>5</v>
      </c>
      <c r="B9" s="31"/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1">
        <f t="shared" si="0"/>
        <v>0</v>
      </c>
    </row>
    <row r="10" spans="1:18" ht="16" x14ac:dyDescent="0.2">
      <c r="A10" s="31">
        <v>6</v>
      </c>
      <c r="B10" s="31"/>
      <c r="C10" s="31"/>
      <c r="D10" s="3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1">
        <f t="shared" si="0"/>
        <v>0</v>
      </c>
    </row>
    <row r="11" spans="1:18" ht="16" x14ac:dyDescent="0.2">
      <c r="A11" s="31">
        <v>7</v>
      </c>
      <c r="B11" s="31"/>
      <c r="C11" s="31"/>
      <c r="D11" s="31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1">
        <f t="shared" si="0"/>
        <v>0</v>
      </c>
    </row>
    <row r="12" spans="1:18" ht="16" x14ac:dyDescent="0.2">
      <c r="A12" s="31">
        <v>8</v>
      </c>
      <c r="B12" s="31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1">
        <f t="shared" si="0"/>
        <v>0</v>
      </c>
    </row>
    <row r="13" spans="1:18" ht="16" x14ac:dyDescent="0.2">
      <c r="A13" s="31">
        <v>9</v>
      </c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1">
        <f t="shared" si="0"/>
        <v>0</v>
      </c>
    </row>
    <row r="14" spans="1:18" ht="16" x14ac:dyDescent="0.2">
      <c r="A14" s="31">
        <v>10</v>
      </c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1">
        <f t="shared" si="0"/>
        <v>0</v>
      </c>
    </row>
    <row r="15" spans="1:18" ht="16" x14ac:dyDescent="0.2">
      <c r="A15" s="31">
        <v>11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1">
        <f t="shared" si="0"/>
        <v>0</v>
      </c>
    </row>
    <row r="16" spans="1:18" ht="16" x14ac:dyDescent="0.2">
      <c r="A16" s="31">
        <v>12</v>
      </c>
      <c r="B16" s="31"/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1">
        <f t="shared" si="0"/>
        <v>0</v>
      </c>
    </row>
    <row r="17" spans="1:18" ht="16" x14ac:dyDescent="0.2">
      <c r="A17" s="31">
        <v>13</v>
      </c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1">
        <f t="shared" si="0"/>
        <v>0</v>
      </c>
    </row>
    <row r="18" spans="1:18" ht="16" x14ac:dyDescent="0.2">
      <c r="A18" s="31">
        <v>14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1">
        <f t="shared" si="0"/>
        <v>0</v>
      </c>
    </row>
    <row r="19" spans="1:18" ht="16" x14ac:dyDescent="0.2">
      <c r="A19" s="31">
        <v>15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1">
        <f t="shared" si="0"/>
        <v>0</v>
      </c>
    </row>
    <row r="20" spans="1:18" ht="16" x14ac:dyDescent="0.2">
      <c r="A20" s="31">
        <v>16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41">
        <f t="shared" si="0"/>
        <v>0</v>
      </c>
    </row>
    <row r="21" spans="1:18" ht="16" x14ac:dyDescent="0.2">
      <c r="A21" s="31"/>
      <c r="B21" s="31"/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1">
        <f t="shared" si="0"/>
        <v>0</v>
      </c>
    </row>
    <row r="22" spans="1:18" ht="16" x14ac:dyDescent="0.2">
      <c r="A22" s="63" t="s">
        <v>152</v>
      </c>
      <c r="B22" s="63"/>
      <c r="C22" s="63"/>
      <c r="D22" s="63"/>
      <c r="E22" s="63"/>
      <c r="F22" s="28">
        <f>SUM(F5:F21)</f>
        <v>71150</v>
      </c>
      <c r="G22" s="28">
        <f t="shared" ref="G22:R22" si="1">SUM(G5:G21)</f>
        <v>51150</v>
      </c>
      <c r="H22" s="28">
        <f t="shared" si="1"/>
        <v>52150</v>
      </c>
      <c r="I22" s="28">
        <f t="shared" si="1"/>
        <v>53150</v>
      </c>
      <c r="J22" s="28">
        <f t="shared" si="1"/>
        <v>51150</v>
      </c>
      <c r="K22" s="28">
        <f t="shared" si="1"/>
        <v>51150</v>
      </c>
      <c r="L22" s="28">
        <f t="shared" si="1"/>
        <v>451150</v>
      </c>
      <c r="M22" s="28">
        <f t="shared" si="1"/>
        <v>51150</v>
      </c>
      <c r="N22" s="28">
        <f t="shared" si="1"/>
        <v>51150</v>
      </c>
      <c r="O22" s="28">
        <f t="shared" si="1"/>
        <v>51150</v>
      </c>
      <c r="P22" s="28">
        <f t="shared" si="1"/>
        <v>51150</v>
      </c>
      <c r="Q22" s="28">
        <f t="shared" si="1"/>
        <v>51150</v>
      </c>
      <c r="R22" s="28">
        <f t="shared" si="1"/>
        <v>1036800</v>
      </c>
    </row>
  </sheetData>
  <sheetProtection insertRows="0" deleteRows="0"/>
  <mergeCells count="9">
    <mergeCell ref="A2:R2"/>
    <mergeCell ref="Q1:R1"/>
    <mergeCell ref="A22:E22"/>
    <mergeCell ref="A3:A4"/>
    <mergeCell ref="B3:B4"/>
    <mergeCell ref="C3:C4"/>
    <mergeCell ref="D3:D4"/>
    <mergeCell ref="E3:E4"/>
    <mergeCell ref="F3:Q3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73E6-5FEB-49EA-B1EF-D110C148C9FB}">
  <sheetPr codeName="Лист3">
    <pageSetUpPr fitToPage="1"/>
  </sheetPr>
  <dimension ref="A1:T20"/>
  <sheetViews>
    <sheetView view="pageBreakPreview" zoomScale="115" zoomScaleNormal="100" zoomScaleSheetLayoutView="115" workbookViewId="0">
      <selection activeCell="D6" sqref="D6"/>
    </sheetView>
  </sheetViews>
  <sheetFormatPr baseColWidth="10" defaultColWidth="3.5" defaultRowHeight="15" x14ac:dyDescent="0.2"/>
  <cols>
    <col min="1" max="1" width="3.1640625" bestFit="1" customWidth="1"/>
    <col min="2" max="2" width="16.33203125" customWidth="1"/>
    <col min="3" max="3" width="12.83203125" bestFit="1" customWidth="1"/>
    <col min="4" max="15" width="6.1640625" customWidth="1"/>
    <col min="16" max="16" width="8.6640625" customWidth="1"/>
    <col min="17" max="17" width="6" customWidth="1"/>
  </cols>
  <sheetData>
    <row r="1" spans="1:20" ht="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2" t="s">
        <v>38</v>
      </c>
      <c r="Q1" s="62"/>
      <c r="R1" s="62"/>
      <c r="S1" s="62"/>
      <c r="T1" s="62"/>
    </row>
    <row r="2" spans="1:20" ht="56.25" customHeight="1" x14ac:dyDescent="0.2">
      <c r="A2" s="70" t="s">
        <v>204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0" customHeight="1" x14ac:dyDescent="0.2">
      <c r="A3" s="65" t="s">
        <v>29</v>
      </c>
      <c r="B3" s="71" t="s">
        <v>205</v>
      </c>
      <c r="C3" s="72"/>
      <c r="D3" s="65" t="s">
        <v>30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 t="s">
        <v>31</v>
      </c>
      <c r="Q3" s="65"/>
      <c r="R3" s="65"/>
      <c r="S3" s="65"/>
      <c r="T3" s="65"/>
    </row>
    <row r="4" spans="1:20" ht="19.75" customHeight="1" x14ac:dyDescent="0.2">
      <c r="A4" s="65"/>
      <c r="B4" s="73"/>
      <c r="C4" s="74"/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  <c r="K4" s="30">
        <v>8</v>
      </c>
      <c r="L4" s="30">
        <v>9</v>
      </c>
      <c r="M4" s="30">
        <v>10</v>
      </c>
      <c r="N4" s="30">
        <v>11</v>
      </c>
      <c r="O4" s="30">
        <v>12</v>
      </c>
      <c r="P4" s="65"/>
      <c r="Q4" s="65"/>
      <c r="R4" s="65"/>
      <c r="S4" s="65"/>
      <c r="T4" s="65"/>
    </row>
    <row r="5" spans="1:20" ht="34.5" customHeight="1" x14ac:dyDescent="0.2">
      <c r="A5" s="6">
        <v>1</v>
      </c>
      <c r="B5" s="11" t="s">
        <v>32</v>
      </c>
      <c r="C5" s="31" t="s">
        <v>33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67"/>
      <c r="Q5" s="68"/>
      <c r="R5" s="68"/>
      <c r="S5" s="68"/>
      <c r="T5" s="69"/>
    </row>
    <row r="6" spans="1:20" ht="34.5" customHeight="1" x14ac:dyDescent="0.2">
      <c r="A6" s="6">
        <v>2</v>
      </c>
      <c r="B6" s="11" t="s">
        <v>34</v>
      </c>
      <c r="C6" s="31" t="s">
        <v>33</v>
      </c>
      <c r="D6" s="36"/>
      <c r="E6" s="36"/>
      <c r="F6" s="39"/>
      <c r="G6" s="39"/>
      <c r="H6" s="39"/>
      <c r="I6" s="39"/>
      <c r="J6" s="39"/>
      <c r="K6" s="39"/>
      <c r="L6" s="39"/>
      <c r="M6" s="39"/>
      <c r="N6" s="39"/>
      <c r="O6" s="39"/>
      <c r="P6" s="67"/>
      <c r="Q6" s="68"/>
      <c r="R6" s="68"/>
      <c r="S6" s="68"/>
      <c r="T6" s="69"/>
    </row>
    <row r="7" spans="1:20" ht="34.5" customHeight="1" x14ac:dyDescent="0.2">
      <c r="A7" s="6">
        <v>3</v>
      </c>
      <c r="B7" s="11" t="s">
        <v>206</v>
      </c>
      <c r="C7" s="31" t="s">
        <v>33</v>
      </c>
      <c r="D7" s="36"/>
      <c r="E7" s="36"/>
      <c r="F7" s="36"/>
      <c r="G7" s="39"/>
      <c r="H7" s="39"/>
      <c r="I7" s="39"/>
      <c r="J7" s="36"/>
      <c r="K7" s="36"/>
      <c r="L7" s="36"/>
      <c r="M7" s="36"/>
      <c r="N7" s="36"/>
      <c r="O7" s="36"/>
      <c r="P7" s="67"/>
      <c r="Q7" s="68"/>
      <c r="R7" s="68"/>
      <c r="S7" s="68"/>
      <c r="T7" s="69"/>
    </row>
    <row r="8" spans="1:20" ht="34.5" customHeight="1" x14ac:dyDescent="0.2">
      <c r="A8" s="6">
        <v>4</v>
      </c>
      <c r="B8" s="11" t="s">
        <v>35</v>
      </c>
      <c r="C8" s="31" t="s">
        <v>33</v>
      </c>
      <c r="D8" s="36"/>
      <c r="E8" s="36"/>
      <c r="F8" s="36"/>
      <c r="G8" s="36"/>
      <c r="H8" s="36"/>
      <c r="I8" s="36"/>
      <c r="J8" s="39"/>
      <c r="K8" s="39"/>
      <c r="L8" s="39"/>
      <c r="M8" s="36"/>
      <c r="N8" s="36"/>
      <c r="O8" s="36"/>
      <c r="P8" s="67"/>
      <c r="Q8" s="68"/>
      <c r="R8" s="68"/>
      <c r="S8" s="68"/>
      <c r="T8" s="69"/>
    </row>
    <row r="9" spans="1:20" ht="34.5" customHeight="1" x14ac:dyDescent="0.2">
      <c r="A9" s="6">
        <v>5</v>
      </c>
      <c r="B9" s="11" t="s">
        <v>36</v>
      </c>
      <c r="C9" s="31" t="s">
        <v>37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67"/>
      <c r="Q9" s="68"/>
      <c r="R9" s="68"/>
      <c r="S9" s="68"/>
      <c r="T9" s="69"/>
    </row>
    <row r="10" spans="1:20" ht="19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0" ht="19.75" customHeight="1" x14ac:dyDescent="0.2">
      <c r="A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0" ht="1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0" ht="19.75" customHeight="1" x14ac:dyDescent="0.2">
      <c r="A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0" ht="16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0" ht="1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sheetProtection formatCells="0"/>
  <mergeCells count="11">
    <mergeCell ref="P8:T8"/>
    <mergeCell ref="P9:T9"/>
    <mergeCell ref="P1:T1"/>
    <mergeCell ref="A2:T2"/>
    <mergeCell ref="P3:T4"/>
    <mergeCell ref="P5:T5"/>
    <mergeCell ref="P6:T6"/>
    <mergeCell ref="P7:T7"/>
    <mergeCell ref="A3:A4"/>
    <mergeCell ref="D3:O3"/>
    <mergeCell ref="B3:C4"/>
  </mergeCells>
  <conditionalFormatting sqref="C5:C9">
    <cfRule type="containsText" dxfId="1" priority="1" operator="containsText" text="Не имеется">
      <formula>NOT(ISERROR(SEARCH("Не имеется",C5)))</formula>
    </cfRule>
    <cfRule type="cellIs" dxfId="0" priority="2" operator="equal">
      <formula>"Имеется"</formula>
    </cfRule>
  </conditionalFormatting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0646DB-DEF6-43AD-AECF-C46BB4E78156}">
          <x14:formula1>
            <xm:f>Тех.лист!$F$1:$F$2</xm:f>
          </x14:formula1>
          <xm:sqref>C5:C9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DF1C-3068-4A30-8EFD-800CE6C289E3}">
  <sheetPr codeName="Лист4">
    <pageSetUpPr fitToPage="1"/>
  </sheetPr>
  <dimension ref="A1:F25"/>
  <sheetViews>
    <sheetView view="pageBreakPreview" zoomScale="115" zoomScaleNormal="100" zoomScaleSheetLayoutView="115" workbookViewId="0">
      <selection activeCell="B14" sqref="B14"/>
    </sheetView>
  </sheetViews>
  <sheetFormatPr baseColWidth="10" defaultColWidth="8.83203125" defaultRowHeight="15" x14ac:dyDescent="0.2"/>
  <cols>
    <col min="1" max="1" width="5.1640625" customWidth="1"/>
    <col min="2" max="2" width="51" customWidth="1"/>
    <col min="3" max="3" width="37.1640625" customWidth="1"/>
    <col min="4" max="4" width="18.83203125" bestFit="1" customWidth="1"/>
    <col min="5" max="5" width="19" bestFit="1" customWidth="1"/>
  </cols>
  <sheetData>
    <row r="1" spans="1:6" ht="19.5" customHeight="1" x14ac:dyDescent="0.2">
      <c r="D1" s="75" t="s">
        <v>44</v>
      </c>
      <c r="E1" s="75"/>
    </row>
    <row r="2" spans="1:6" ht="33.75" customHeight="1" x14ac:dyDescent="0.2">
      <c r="A2" s="61" t="s">
        <v>43</v>
      </c>
      <c r="B2" s="61"/>
      <c r="C2" s="61"/>
      <c r="D2" s="61"/>
      <c r="E2" s="61"/>
    </row>
    <row r="3" spans="1:6" ht="16" x14ac:dyDescent="0.2">
      <c r="A3" s="30" t="s">
        <v>29</v>
      </c>
      <c r="B3" s="30" t="s">
        <v>39</v>
      </c>
      <c r="C3" s="30" t="s">
        <v>40</v>
      </c>
      <c r="D3" s="30" t="s">
        <v>41</v>
      </c>
      <c r="E3" s="30" t="s">
        <v>42</v>
      </c>
      <c r="F3" s="2"/>
    </row>
    <row r="4" spans="1:6" ht="16" x14ac:dyDescent="0.2">
      <c r="A4" s="31">
        <v>1</v>
      </c>
      <c r="B4" s="36"/>
      <c r="C4" s="36"/>
      <c r="D4" s="37">
        <v>45211</v>
      </c>
      <c r="E4" s="37">
        <v>45291</v>
      </c>
      <c r="F4" s="2"/>
    </row>
    <row r="5" spans="1:6" ht="16" x14ac:dyDescent="0.2">
      <c r="A5" s="31">
        <v>2</v>
      </c>
      <c r="B5" s="36"/>
      <c r="C5" s="36"/>
      <c r="D5" s="37"/>
      <c r="E5" s="37"/>
      <c r="F5" s="2"/>
    </row>
    <row r="6" spans="1:6" ht="16" x14ac:dyDescent="0.2">
      <c r="A6" s="31">
        <v>3</v>
      </c>
      <c r="B6" s="36"/>
      <c r="C6" s="36"/>
      <c r="D6" s="37"/>
      <c r="E6" s="37"/>
      <c r="F6" s="2"/>
    </row>
    <row r="7" spans="1:6" ht="16" x14ac:dyDescent="0.2">
      <c r="A7" s="31">
        <v>4</v>
      </c>
      <c r="B7" s="36"/>
      <c r="C7" s="36"/>
      <c r="D7" s="38"/>
      <c r="E7" s="37"/>
      <c r="F7" s="2"/>
    </row>
    <row r="8" spans="1:6" ht="16" x14ac:dyDescent="0.2">
      <c r="A8" s="31">
        <v>5</v>
      </c>
      <c r="B8" s="36"/>
      <c r="C8" s="36"/>
      <c r="D8" s="37"/>
      <c r="E8" s="37"/>
      <c r="F8" s="2"/>
    </row>
    <row r="9" spans="1:6" ht="16" x14ac:dyDescent="0.2">
      <c r="A9" s="31">
        <v>6</v>
      </c>
      <c r="B9" s="36"/>
      <c r="C9" s="36"/>
      <c r="D9" s="37"/>
      <c r="E9" s="37"/>
      <c r="F9" s="2"/>
    </row>
    <row r="10" spans="1:6" ht="16" x14ac:dyDescent="0.2">
      <c r="A10" s="31">
        <v>7</v>
      </c>
      <c r="B10" s="36"/>
      <c r="C10" s="36"/>
      <c r="D10" s="37"/>
      <c r="E10" s="37"/>
      <c r="F10" s="2"/>
    </row>
    <row r="11" spans="1:6" ht="16" x14ac:dyDescent="0.2">
      <c r="A11" s="31">
        <v>8</v>
      </c>
      <c r="B11" s="36"/>
      <c r="C11" s="36"/>
      <c r="D11" s="37"/>
      <c r="E11" s="37"/>
      <c r="F11" s="2"/>
    </row>
    <row r="12" spans="1:6" ht="16" x14ac:dyDescent="0.2">
      <c r="A12" s="31">
        <v>9</v>
      </c>
      <c r="B12" s="36"/>
      <c r="C12" s="36"/>
      <c r="D12" s="37"/>
      <c r="E12" s="37"/>
      <c r="F12" s="2"/>
    </row>
    <row r="13" spans="1:6" ht="16" x14ac:dyDescent="0.2">
      <c r="A13" s="31">
        <v>10</v>
      </c>
      <c r="B13" s="36"/>
      <c r="C13" s="36"/>
      <c r="D13" s="37"/>
      <c r="E13" s="37"/>
      <c r="F13" s="2"/>
    </row>
    <row r="14" spans="1:6" ht="16" x14ac:dyDescent="0.2">
      <c r="A14" s="31">
        <v>11</v>
      </c>
      <c r="B14" s="36"/>
      <c r="C14" s="36"/>
      <c r="D14" s="37"/>
      <c r="E14" s="37"/>
      <c r="F14" s="2"/>
    </row>
    <row r="15" spans="1:6" ht="16" x14ac:dyDescent="0.2">
      <c r="A15" s="31">
        <v>12</v>
      </c>
      <c r="B15" s="36"/>
      <c r="C15" s="36"/>
      <c r="D15" s="37"/>
      <c r="E15" s="37"/>
      <c r="F15" s="2"/>
    </row>
    <row r="16" spans="1:6" ht="16" x14ac:dyDescent="0.2">
      <c r="A16" s="31">
        <v>13</v>
      </c>
      <c r="B16" s="36"/>
      <c r="C16" s="36"/>
      <c r="D16" s="37"/>
      <c r="E16" s="37"/>
      <c r="F16" s="2"/>
    </row>
    <row r="17" spans="1:6" ht="16" x14ac:dyDescent="0.2">
      <c r="A17" s="31">
        <v>14</v>
      </c>
      <c r="B17" s="36"/>
      <c r="C17" s="36"/>
      <c r="D17" s="37"/>
      <c r="E17" s="37"/>
      <c r="F17" s="2"/>
    </row>
    <row r="18" spans="1:6" ht="16" x14ac:dyDescent="0.2">
      <c r="A18" s="31">
        <v>15</v>
      </c>
      <c r="B18" s="36"/>
      <c r="C18" s="36"/>
      <c r="D18" s="37"/>
      <c r="E18" s="37"/>
      <c r="F18" s="2"/>
    </row>
    <row r="19" spans="1:6" ht="16" x14ac:dyDescent="0.2">
      <c r="A19" s="31">
        <v>16</v>
      </c>
      <c r="B19" s="36"/>
      <c r="C19" s="36"/>
      <c r="D19" s="37"/>
      <c r="E19" s="37"/>
      <c r="F19" s="2"/>
    </row>
    <row r="20" spans="1:6" ht="16" x14ac:dyDescent="0.2">
      <c r="A20" s="2"/>
      <c r="B20" s="2"/>
      <c r="C20" s="2"/>
      <c r="D20" s="2"/>
      <c r="E20" s="2"/>
      <c r="F20" s="2"/>
    </row>
    <row r="21" spans="1:6" ht="16" x14ac:dyDescent="0.2">
      <c r="A21" s="2"/>
      <c r="B21" s="2"/>
      <c r="C21" s="2"/>
      <c r="D21" s="2"/>
      <c r="E21" s="2"/>
      <c r="F21" s="2"/>
    </row>
    <row r="22" spans="1:6" ht="16" x14ac:dyDescent="0.2">
      <c r="A22" s="2"/>
      <c r="B22" s="2"/>
      <c r="C22" s="2"/>
      <c r="D22" s="2"/>
      <c r="E22" s="2"/>
      <c r="F22" s="2"/>
    </row>
    <row r="23" spans="1:6" ht="16" x14ac:dyDescent="0.2">
      <c r="A23" s="2"/>
      <c r="B23" s="2"/>
      <c r="C23" s="2"/>
      <c r="D23" s="2"/>
      <c r="E23" s="2"/>
      <c r="F23" s="2"/>
    </row>
    <row r="24" spans="1:6" ht="16" x14ac:dyDescent="0.2">
      <c r="A24" s="2"/>
      <c r="B24" s="2"/>
      <c r="C24" s="2"/>
      <c r="D24" s="2"/>
      <c r="E24" s="2"/>
      <c r="F24" s="2"/>
    </row>
    <row r="25" spans="1:6" ht="16" x14ac:dyDescent="0.2">
      <c r="A25" s="2"/>
      <c r="B25" s="2"/>
      <c r="C25" s="2"/>
      <c r="D25" s="2"/>
      <c r="E25" s="2"/>
      <c r="F25" s="2"/>
    </row>
  </sheetData>
  <sheetProtection formatCells="0" formatColumns="0" formatRows="0" insertRows="0" deleteRows="0"/>
  <mergeCells count="2">
    <mergeCell ref="D1:E1"/>
    <mergeCell ref="A2:E2"/>
  </mergeCells>
  <pageMargins left="0.7" right="0.7" top="0.75" bottom="0.75" header="0.3" footer="0.3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94953-62B5-4483-BCAD-7943B2390C5B}">
  <sheetPr codeName="Лист5">
    <pageSetUpPr fitToPage="1"/>
  </sheetPr>
  <dimension ref="A1:H37"/>
  <sheetViews>
    <sheetView view="pageBreakPreview" zoomScale="120" zoomScaleNormal="100" zoomScaleSheetLayoutView="120" workbookViewId="0">
      <selection activeCell="F9" sqref="F9"/>
    </sheetView>
  </sheetViews>
  <sheetFormatPr baseColWidth="10" defaultColWidth="8.83203125" defaultRowHeight="15" x14ac:dyDescent="0.2"/>
  <cols>
    <col min="1" max="1" width="4.1640625" customWidth="1"/>
    <col min="2" max="3" width="14.83203125" customWidth="1"/>
    <col min="4" max="4" width="34.5" customWidth="1"/>
    <col min="5" max="5" width="22.33203125" customWidth="1"/>
    <col min="6" max="6" width="15" style="47" customWidth="1"/>
    <col min="7" max="7" width="8.83203125" customWidth="1"/>
    <col min="8" max="8" width="17.33203125" customWidth="1"/>
  </cols>
  <sheetData>
    <row r="1" spans="1:8" ht="18" x14ac:dyDescent="0.2">
      <c r="H1" s="14" t="s">
        <v>51</v>
      </c>
    </row>
    <row r="2" spans="1:8" ht="30.75" customHeight="1" x14ac:dyDescent="0.2">
      <c r="A2" s="61" t="s">
        <v>52</v>
      </c>
      <c r="B2" s="61"/>
      <c r="C2" s="61"/>
      <c r="D2" s="61"/>
      <c r="E2" s="61"/>
      <c r="F2" s="61"/>
      <c r="G2" s="61"/>
      <c r="H2" s="61"/>
    </row>
    <row r="3" spans="1:8" ht="51" x14ac:dyDescent="0.2">
      <c r="A3" s="7" t="s">
        <v>29</v>
      </c>
      <c r="B3" s="44" t="s">
        <v>45</v>
      </c>
      <c r="C3" s="44" t="s">
        <v>50</v>
      </c>
      <c r="D3" s="7" t="s">
        <v>46</v>
      </c>
      <c r="E3" s="7" t="s">
        <v>47</v>
      </c>
      <c r="F3" s="7" t="s">
        <v>48</v>
      </c>
      <c r="G3" s="7" t="s">
        <v>49</v>
      </c>
      <c r="H3" s="7" t="s">
        <v>31</v>
      </c>
    </row>
    <row r="4" spans="1:8" ht="34" x14ac:dyDescent="0.2">
      <c r="A4" s="31">
        <v>1</v>
      </c>
      <c r="B4" s="45" t="str">
        <f>VLOOKUP(D4,Тех.лист!$A$2:C49,2,0)</f>
        <v>224</v>
      </c>
      <c r="C4" s="45" t="str">
        <f>VLOOKUP(D4,Тех.лист!$A$2:C49,3,0)</f>
        <v>224.2</v>
      </c>
      <c r="D4" s="31" t="s">
        <v>60</v>
      </c>
      <c r="E4" s="31"/>
      <c r="F4" s="46">
        <v>100000</v>
      </c>
      <c r="G4" s="33"/>
      <c r="H4" s="31"/>
    </row>
    <row r="5" spans="1:8" ht="17" x14ac:dyDescent="0.2">
      <c r="A5" s="31">
        <v>2</v>
      </c>
      <c r="B5" s="45" t="str">
        <f>VLOOKUP(D5,Тех.лист!$A$2:C50,2,0)</f>
        <v>310</v>
      </c>
      <c r="C5" s="45" t="str">
        <f>VLOOKUP(D5,Тех.лист!$A$2:C50,3,0)</f>
        <v>310.4</v>
      </c>
      <c r="D5" s="31" t="s">
        <v>73</v>
      </c>
      <c r="E5" s="31"/>
      <c r="F5" s="46">
        <v>100000</v>
      </c>
      <c r="G5" s="33"/>
      <c r="H5" s="31"/>
    </row>
    <row r="6" spans="1:8" ht="17" x14ac:dyDescent="0.2">
      <c r="A6" s="31">
        <v>3</v>
      </c>
      <c r="B6" s="45" t="str">
        <f>VLOOKUP(D6,Тех.лист!$A$2:C51,2,0)</f>
        <v>226</v>
      </c>
      <c r="C6" s="45" t="str">
        <f>VLOOKUP(D6,Тех.лист!$A$2:C51,3,0)</f>
        <v>226.15</v>
      </c>
      <c r="D6" s="31" t="s">
        <v>106</v>
      </c>
      <c r="E6" s="31"/>
      <c r="F6" s="46">
        <v>120000</v>
      </c>
      <c r="G6" s="33"/>
      <c r="H6" s="31"/>
    </row>
    <row r="7" spans="1:8" ht="17" x14ac:dyDescent="0.2">
      <c r="A7" s="31">
        <v>4</v>
      </c>
      <c r="B7" s="45" t="str">
        <f>VLOOKUP(D7,Тех.лист!$A$2:C52,2,0)</f>
        <v>226</v>
      </c>
      <c r="C7" s="45" t="str">
        <f>VLOOKUP(D7,Тех.лист!$A$2:C52,3,0)</f>
        <v>226.12</v>
      </c>
      <c r="D7" s="31" t="s">
        <v>62</v>
      </c>
      <c r="E7" s="31"/>
      <c r="F7" s="46">
        <v>100000</v>
      </c>
      <c r="G7" s="33"/>
      <c r="H7" s="31"/>
    </row>
    <row r="8" spans="1:8" ht="51" x14ac:dyDescent="0.2">
      <c r="A8" s="31">
        <v>5</v>
      </c>
      <c r="B8" s="45" t="str">
        <f>VLOOKUP(D8,Тех.лист!$A$2:C53,2,0)</f>
        <v>346</v>
      </c>
      <c r="C8" s="45" t="str">
        <f>VLOOKUP(D8,Тех.лист!$A$2:C53,3,0)</f>
        <v>346.2</v>
      </c>
      <c r="D8" s="31" t="s">
        <v>68</v>
      </c>
      <c r="E8" s="31"/>
      <c r="F8" s="46">
        <v>50</v>
      </c>
      <c r="G8" s="33"/>
      <c r="H8" s="31"/>
    </row>
    <row r="9" spans="1:8" ht="34" x14ac:dyDescent="0.2">
      <c r="A9" s="31">
        <v>6</v>
      </c>
      <c r="B9" s="45" t="str">
        <f>VLOOKUP(D9,Тех.лист!$A$2:C54,2,0)</f>
        <v>225</v>
      </c>
      <c r="C9" s="45" t="str">
        <f>VLOOKUP(D9,Тех.лист!$A$2:C54,3,0)</f>
        <v>225</v>
      </c>
      <c r="D9" s="31" t="s">
        <v>108</v>
      </c>
      <c r="E9" s="43"/>
      <c r="F9" s="46">
        <v>55</v>
      </c>
      <c r="G9" s="35"/>
      <c r="H9" s="34"/>
    </row>
    <row r="10" spans="1:8" ht="16" x14ac:dyDescent="0.2">
      <c r="A10" s="31">
        <v>7</v>
      </c>
      <c r="B10" s="45" t="e">
        <f>VLOOKUP(D10,Тех.лист!$A$2:C55,2,0)</f>
        <v>#N/A</v>
      </c>
      <c r="C10" s="45" t="e">
        <f>VLOOKUP(D10,Тех.лист!$A$2:C55,3,0)</f>
        <v>#N/A</v>
      </c>
      <c r="D10" s="31"/>
      <c r="E10" s="43"/>
      <c r="F10" s="46"/>
      <c r="G10" s="35"/>
      <c r="H10" s="34"/>
    </row>
    <row r="11" spans="1:8" ht="34" x14ac:dyDescent="0.2">
      <c r="A11" s="31">
        <v>8</v>
      </c>
      <c r="B11" s="45" t="str">
        <f>VLOOKUP(D11,Тех.лист!$A$2:C56,2,0)</f>
        <v>224</v>
      </c>
      <c r="C11" s="45" t="str">
        <f>VLOOKUP(D11,Тех.лист!$A$2:C56,3,0)</f>
        <v>224.2</v>
      </c>
      <c r="D11" s="31" t="s">
        <v>60</v>
      </c>
      <c r="E11" s="43"/>
      <c r="F11" s="46"/>
      <c r="G11" s="35"/>
      <c r="H11" s="34"/>
    </row>
    <row r="12" spans="1:8" ht="16" x14ac:dyDescent="0.2">
      <c r="A12" s="31">
        <v>9</v>
      </c>
      <c r="B12" s="45" t="e">
        <f>VLOOKUP(D12,Тех.лист!$A$2:C57,2,0)</f>
        <v>#N/A</v>
      </c>
      <c r="C12" s="45" t="e">
        <f>VLOOKUP(D12,Тех.лист!$A$2:C57,3,0)</f>
        <v>#N/A</v>
      </c>
      <c r="D12" s="31"/>
      <c r="E12" s="43"/>
      <c r="F12" s="46"/>
      <c r="G12" s="35"/>
      <c r="H12" s="34"/>
    </row>
    <row r="13" spans="1:8" ht="16" x14ac:dyDescent="0.2">
      <c r="A13" s="31">
        <v>10</v>
      </c>
      <c r="B13" s="45" t="e">
        <f>VLOOKUP(D13,Тех.лист!$A$2:C58,2,0)</f>
        <v>#N/A</v>
      </c>
      <c r="C13" s="45" t="e">
        <f>VLOOKUP(D13,Тех.лист!$A$2:C58,3,0)</f>
        <v>#N/A</v>
      </c>
      <c r="D13" s="31"/>
      <c r="E13" s="43"/>
      <c r="F13" s="46"/>
      <c r="G13" s="35"/>
      <c r="H13" s="34"/>
    </row>
    <row r="14" spans="1:8" ht="16" x14ac:dyDescent="0.2">
      <c r="A14" s="31">
        <v>11</v>
      </c>
      <c r="B14" s="45" t="e">
        <f>VLOOKUP(D14,Тех.лист!$A$2:C59,2,0)</f>
        <v>#N/A</v>
      </c>
      <c r="C14" s="45" t="e">
        <f>VLOOKUP(D14,Тех.лист!$A$2:C59,3,0)</f>
        <v>#N/A</v>
      </c>
      <c r="D14" s="31"/>
      <c r="E14" s="43"/>
      <c r="F14" s="46"/>
      <c r="G14" s="35"/>
      <c r="H14" s="34"/>
    </row>
    <row r="15" spans="1:8" ht="16" x14ac:dyDescent="0.2">
      <c r="A15" s="31">
        <v>12</v>
      </c>
      <c r="B15" s="45" t="e">
        <f>VLOOKUP(D15,Тех.лист!$A$2:C60,2,0)</f>
        <v>#N/A</v>
      </c>
      <c r="C15" s="45" t="e">
        <f>VLOOKUP(D15,Тех.лист!$A$2:C60,3,0)</f>
        <v>#N/A</v>
      </c>
      <c r="D15" s="31"/>
      <c r="E15" s="43"/>
      <c r="F15" s="46"/>
      <c r="G15" s="35"/>
      <c r="H15" s="34"/>
    </row>
    <row r="16" spans="1:8" ht="16" x14ac:dyDescent="0.2">
      <c r="A16" s="31">
        <v>13</v>
      </c>
      <c r="B16" s="45" t="e">
        <f>VLOOKUP(D16,Тех.лист!$A$2:C61,2,0)</f>
        <v>#N/A</v>
      </c>
      <c r="C16" s="45" t="e">
        <f>VLOOKUP(D16,Тех.лист!$A$2:C61,3,0)</f>
        <v>#N/A</v>
      </c>
      <c r="D16" s="31"/>
      <c r="E16" s="43"/>
      <c r="F16" s="46"/>
      <c r="G16" s="35"/>
      <c r="H16" s="34"/>
    </row>
    <row r="17" spans="1:8" ht="16" x14ac:dyDescent="0.2">
      <c r="A17" s="76" t="s">
        <v>152</v>
      </c>
      <c r="B17" s="76"/>
      <c r="C17" s="76"/>
      <c r="D17" s="76"/>
      <c r="E17" s="76"/>
      <c r="F17" s="22">
        <f>SUM(F4:F16)</f>
        <v>420105</v>
      </c>
      <c r="G17" s="23"/>
      <c r="H17" s="24"/>
    </row>
    <row r="18" spans="1:8" ht="16" x14ac:dyDescent="0.2">
      <c r="A18" s="3"/>
      <c r="B18" s="2"/>
      <c r="C18" s="2"/>
      <c r="D18" s="21"/>
      <c r="E18" s="2"/>
      <c r="F18" s="3"/>
      <c r="G18" s="2"/>
      <c r="H18" s="2"/>
    </row>
    <row r="19" spans="1:8" ht="16" x14ac:dyDescent="0.2">
      <c r="A19" s="3"/>
      <c r="B19" s="2"/>
      <c r="C19" s="2"/>
      <c r="D19" s="21"/>
      <c r="E19" s="2"/>
      <c r="F19" s="3"/>
      <c r="G19" s="2"/>
      <c r="H19" s="2"/>
    </row>
    <row r="20" spans="1:8" ht="16" x14ac:dyDescent="0.2">
      <c r="A20" s="3"/>
      <c r="B20" s="2"/>
      <c r="C20" s="2"/>
      <c r="D20" s="21"/>
      <c r="E20" s="2"/>
      <c r="F20" s="3"/>
      <c r="G20" s="2"/>
      <c r="H20" s="2"/>
    </row>
    <row r="21" spans="1:8" ht="16" x14ac:dyDescent="0.2">
      <c r="A21" s="3"/>
      <c r="B21" s="2"/>
      <c r="C21" s="2"/>
      <c r="D21" s="21"/>
      <c r="E21" s="2"/>
      <c r="F21" s="3"/>
      <c r="G21" s="2"/>
      <c r="H21" s="2"/>
    </row>
    <row r="22" spans="1:8" ht="16" x14ac:dyDescent="0.2">
      <c r="A22" s="3"/>
      <c r="B22" s="2"/>
      <c r="C22" s="2"/>
      <c r="D22" s="21"/>
      <c r="E22" s="2"/>
      <c r="F22" s="3"/>
      <c r="G22" s="2"/>
      <c r="H22" s="2"/>
    </row>
    <row r="23" spans="1:8" ht="16" x14ac:dyDescent="0.2">
      <c r="A23" s="3"/>
      <c r="B23" s="2"/>
      <c r="C23" s="2"/>
      <c r="D23" s="21"/>
      <c r="E23" s="2"/>
      <c r="F23" s="3"/>
      <c r="G23" s="2"/>
      <c r="H23" s="2"/>
    </row>
    <row r="24" spans="1:8" ht="16" x14ac:dyDescent="0.2">
      <c r="A24" s="3"/>
      <c r="B24" s="2"/>
      <c r="C24" s="2"/>
      <c r="D24" s="21"/>
      <c r="E24" s="2"/>
      <c r="F24" s="3"/>
      <c r="G24" s="2"/>
      <c r="H24" s="2"/>
    </row>
    <row r="25" spans="1:8" ht="16" x14ac:dyDescent="0.2">
      <c r="A25" s="3"/>
      <c r="B25" s="2"/>
      <c r="C25" s="2"/>
      <c r="D25" s="21"/>
      <c r="E25" s="2"/>
      <c r="F25" s="3"/>
      <c r="G25" s="2"/>
      <c r="H25" s="2"/>
    </row>
    <row r="26" spans="1:8" ht="16" x14ac:dyDescent="0.2">
      <c r="A26" s="3"/>
      <c r="B26" s="2"/>
      <c r="C26" s="2"/>
      <c r="D26" s="21"/>
      <c r="E26" s="2"/>
      <c r="F26" s="3"/>
      <c r="G26" s="2"/>
      <c r="H26" s="2"/>
    </row>
    <row r="27" spans="1:8" ht="16" x14ac:dyDescent="0.2">
      <c r="A27" s="3"/>
      <c r="B27" s="2"/>
      <c r="C27" s="2"/>
      <c r="D27" s="21"/>
      <c r="E27" s="2"/>
      <c r="F27" s="3"/>
      <c r="G27" s="2"/>
      <c r="H27" s="2"/>
    </row>
    <row r="28" spans="1:8" ht="16" x14ac:dyDescent="0.2">
      <c r="A28" s="3"/>
      <c r="B28" s="2"/>
      <c r="C28" s="2"/>
      <c r="D28" s="21"/>
      <c r="E28" s="2"/>
      <c r="F28" s="3"/>
      <c r="G28" s="2"/>
      <c r="H28" s="2"/>
    </row>
    <row r="29" spans="1:8" ht="16" x14ac:dyDescent="0.2">
      <c r="A29" s="3"/>
      <c r="B29" s="2"/>
      <c r="C29" s="2"/>
      <c r="D29" s="21"/>
      <c r="E29" s="2"/>
      <c r="F29" s="3"/>
      <c r="G29" s="2"/>
      <c r="H29" s="2"/>
    </row>
    <row r="30" spans="1:8" ht="16" x14ac:dyDescent="0.2">
      <c r="A30" s="3"/>
      <c r="B30" s="2"/>
      <c r="C30" s="2"/>
      <c r="D30" s="21"/>
      <c r="E30" s="2"/>
      <c r="F30" s="3"/>
      <c r="G30" s="2"/>
      <c r="H30" s="2"/>
    </row>
    <row r="31" spans="1:8" ht="16" x14ac:dyDescent="0.2">
      <c r="A31" s="3"/>
      <c r="B31" s="2"/>
      <c r="C31" s="2"/>
      <c r="D31" s="21"/>
      <c r="E31" s="2"/>
      <c r="F31" s="3"/>
      <c r="G31" s="2"/>
      <c r="H31" s="2"/>
    </row>
    <row r="32" spans="1:8" ht="16" x14ac:dyDescent="0.2">
      <c r="A32" s="3"/>
      <c r="B32" s="2"/>
      <c r="C32" s="2"/>
      <c r="D32" s="21"/>
      <c r="E32" s="2"/>
      <c r="F32" s="3"/>
      <c r="G32" s="2"/>
      <c r="H32" s="2"/>
    </row>
    <row r="33" spans="1:8" ht="16" x14ac:dyDescent="0.2">
      <c r="A33" s="3"/>
      <c r="B33" s="2"/>
      <c r="C33" s="2"/>
      <c r="D33" s="2"/>
      <c r="E33" s="2"/>
      <c r="F33" s="3"/>
      <c r="G33" s="2"/>
      <c r="H33" s="2"/>
    </row>
    <row r="34" spans="1:8" ht="16" x14ac:dyDescent="0.2">
      <c r="A34" s="3"/>
      <c r="B34" s="2"/>
      <c r="C34" s="2"/>
      <c r="D34" s="2"/>
      <c r="E34" s="2"/>
      <c r="F34" s="3"/>
      <c r="G34" s="2"/>
      <c r="H34" s="2"/>
    </row>
    <row r="35" spans="1:8" ht="16" x14ac:dyDescent="0.2">
      <c r="A35" s="2"/>
      <c r="B35" s="2"/>
      <c r="C35" s="2"/>
      <c r="D35" s="2"/>
      <c r="E35" s="2"/>
      <c r="F35" s="3"/>
      <c r="G35" s="2"/>
      <c r="H35" s="2"/>
    </row>
    <row r="36" spans="1:8" ht="16" x14ac:dyDescent="0.2">
      <c r="A36" s="2"/>
      <c r="B36" s="2"/>
    </row>
    <row r="37" spans="1:8" ht="16" x14ac:dyDescent="0.2">
      <c r="A37" s="2"/>
      <c r="B37" s="2"/>
    </row>
  </sheetData>
  <sheetProtection formatCells="0" formatRows="0" insertRows="0" deleteRows="0"/>
  <mergeCells count="2">
    <mergeCell ref="A2:H2"/>
    <mergeCell ref="A17:E17"/>
  </mergeCells>
  <pageMargins left="0.7" right="0.7" top="0.75" bottom="0.75" header="0.3" footer="0.3"/>
  <pageSetup paperSize="9" scale="9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568C57-7C1C-4AAD-BFDB-30F241867C1E}">
          <x14:formula1>
            <xm:f>Тех.лист!$A$2:$A$49</xm:f>
          </x14:formula1>
          <xm:sqref>D4:D16 D18:D32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41E8-85AD-4A41-9CFD-DC48F34FDE82}">
  <sheetPr codeName="Лист6">
    <pageSetUpPr fitToPage="1"/>
  </sheetPr>
  <dimension ref="A1:D28"/>
  <sheetViews>
    <sheetView view="pageBreakPreview" zoomScale="150" zoomScaleNormal="100" zoomScaleSheetLayoutView="150" workbookViewId="0">
      <selection activeCell="C5" sqref="C5"/>
    </sheetView>
  </sheetViews>
  <sheetFormatPr baseColWidth="10" defaultColWidth="8.83203125" defaultRowHeight="15" x14ac:dyDescent="0.2"/>
  <cols>
    <col min="2" max="2" width="18.6640625" customWidth="1"/>
    <col min="3" max="3" width="38.5" customWidth="1"/>
    <col min="4" max="4" width="20.5" customWidth="1"/>
  </cols>
  <sheetData>
    <row r="1" spans="1:4" ht="18" x14ac:dyDescent="0.2">
      <c r="D1" s="14" t="s">
        <v>175</v>
      </c>
    </row>
    <row r="2" spans="1:4" ht="42.75" customHeight="1" x14ac:dyDescent="0.2">
      <c r="A2" s="77" t="s">
        <v>176</v>
      </c>
      <c r="B2" s="77"/>
      <c r="C2" s="77"/>
      <c r="D2" s="77"/>
    </row>
    <row r="3" spans="1:4" ht="34" x14ac:dyDescent="0.2">
      <c r="A3" s="30"/>
      <c r="B3" s="7" t="s">
        <v>45</v>
      </c>
      <c r="C3" s="30" t="s">
        <v>153</v>
      </c>
      <c r="D3" s="30" t="s">
        <v>48</v>
      </c>
    </row>
    <row r="4" spans="1:4" ht="16" x14ac:dyDescent="0.2">
      <c r="A4" s="63" t="s">
        <v>154</v>
      </c>
      <c r="B4" s="63"/>
      <c r="C4" s="63"/>
      <c r="D4" s="63"/>
    </row>
    <row r="5" spans="1:4" ht="17" x14ac:dyDescent="0.2">
      <c r="A5" s="26" t="s">
        <v>155</v>
      </c>
      <c r="B5" s="6">
        <v>211</v>
      </c>
      <c r="C5" s="29" t="s">
        <v>168</v>
      </c>
      <c r="D5" s="25">
        <f>Команда!R22</f>
        <v>1036800</v>
      </c>
    </row>
    <row r="6" spans="1:4" ht="17" x14ac:dyDescent="0.2">
      <c r="A6" s="26" t="s">
        <v>156</v>
      </c>
      <c r="B6" s="6">
        <v>213</v>
      </c>
      <c r="C6" s="29" t="s">
        <v>169</v>
      </c>
      <c r="D6" s="25">
        <f>ROUND(D5*0.302,0)</f>
        <v>313114</v>
      </c>
    </row>
    <row r="7" spans="1:4" ht="16" x14ac:dyDescent="0.2">
      <c r="A7" s="78" t="s">
        <v>157</v>
      </c>
      <c r="B7" s="78"/>
      <c r="C7" s="78"/>
      <c r="D7" s="78"/>
    </row>
    <row r="8" spans="1:4" ht="17" x14ac:dyDescent="0.2">
      <c r="A8" s="26" t="s">
        <v>161</v>
      </c>
      <c r="B8" s="6">
        <v>225</v>
      </c>
      <c r="C8" s="29" t="s">
        <v>108</v>
      </c>
      <c r="D8" s="25">
        <f>SUMIF(Закупки!$B$4:$B$16,Смета!$B8,Закупки!$F$4:$F$16)</f>
        <v>55</v>
      </c>
    </row>
    <row r="9" spans="1:4" ht="16" x14ac:dyDescent="0.2">
      <c r="A9" s="80" t="s">
        <v>158</v>
      </c>
      <c r="B9" s="81"/>
      <c r="C9" s="81"/>
      <c r="D9" s="82"/>
    </row>
    <row r="10" spans="1:4" ht="17" x14ac:dyDescent="0.2">
      <c r="A10" s="26" t="s">
        <v>162</v>
      </c>
      <c r="B10" s="6">
        <v>224</v>
      </c>
      <c r="C10" s="29" t="s">
        <v>170</v>
      </c>
      <c r="D10" s="25">
        <f>SUMIF(Закупки!$B$4:$B$16,Смета!$B10,Закупки!$F$4:$F$16)</f>
        <v>100000</v>
      </c>
    </row>
    <row r="11" spans="1:4" ht="17" x14ac:dyDescent="0.2">
      <c r="A11" s="26" t="s">
        <v>167</v>
      </c>
      <c r="B11" s="6">
        <v>226</v>
      </c>
      <c r="C11" s="29" t="s">
        <v>103</v>
      </c>
      <c r="D11" s="25">
        <f>SUMIF(Закупки!$B$4:$B$16,Смета!$B11,Закупки!$F$4:$F$16)</f>
        <v>220000</v>
      </c>
    </row>
    <row r="12" spans="1:4" ht="16" x14ac:dyDescent="0.2">
      <c r="A12" s="83" t="s">
        <v>159</v>
      </c>
      <c r="B12" s="84"/>
      <c r="C12" s="84"/>
      <c r="D12" s="85"/>
    </row>
    <row r="13" spans="1:4" ht="17" x14ac:dyDescent="0.2">
      <c r="A13" s="26" t="s">
        <v>163</v>
      </c>
      <c r="B13" s="10">
        <v>310</v>
      </c>
      <c r="C13" s="29" t="s">
        <v>171</v>
      </c>
      <c r="D13" s="25">
        <f>SUMIF(Закупки!$B$4:$B$16,Смета!$B13,Закупки!$F$4:$F$16)</f>
        <v>100000</v>
      </c>
    </row>
    <row r="14" spans="1:4" ht="16" x14ac:dyDescent="0.2">
      <c r="A14" s="83" t="s">
        <v>160</v>
      </c>
      <c r="B14" s="84"/>
      <c r="C14" s="84"/>
      <c r="D14" s="85"/>
    </row>
    <row r="15" spans="1:4" ht="17" x14ac:dyDescent="0.2">
      <c r="A15" s="26" t="s">
        <v>164</v>
      </c>
      <c r="B15" s="6">
        <v>344</v>
      </c>
      <c r="C15" s="29" t="s">
        <v>172</v>
      </c>
      <c r="D15" s="25">
        <f>SUMIF(Закупки!$B$4:$B$16,Смета!$B15,Закупки!$F$4:$F$16)</f>
        <v>0</v>
      </c>
    </row>
    <row r="16" spans="1:4" ht="17" x14ac:dyDescent="0.2">
      <c r="A16" s="26" t="s">
        <v>165</v>
      </c>
      <c r="B16" s="6">
        <v>345</v>
      </c>
      <c r="C16" s="29" t="s">
        <v>173</v>
      </c>
      <c r="D16" s="25">
        <f>SUMIF(Закупки!$B$4:$B$16,Смета!$B16,Закупки!$F$4:$F$16)</f>
        <v>0</v>
      </c>
    </row>
    <row r="17" spans="1:4" ht="17" x14ac:dyDescent="0.2">
      <c r="A17" s="26" t="s">
        <v>166</v>
      </c>
      <c r="B17" s="6">
        <v>346</v>
      </c>
      <c r="C17" s="9" t="s">
        <v>174</v>
      </c>
      <c r="D17" s="25">
        <f>SUMIF(Закупки!$B$4:$B$16,Смета!$B17,Закупки!$F$4:$F$16)</f>
        <v>50</v>
      </c>
    </row>
    <row r="18" spans="1:4" ht="16" x14ac:dyDescent="0.2">
      <c r="A18" s="79" t="s">
        <v>152</v>
      </c>
      <c r="B18" s="79"/>
      <c r="C18" s="79"/>
      <c r="D18" s="25">
        <f>SUM(D5,D6,D8,D10,D11,D13,D15,D16,D17)</f>
        <v>1770019</v>
      </c>
    </row>
    <row r="19" spans="1:4" ht="16" x14ac:dyDescent="0.2">
      <c r="A19" s="2"/>
      <c r="B19" s="2"/>
      <c r="C19" s="2"/>
      <c r="D19" s="2"/>
    </row>
    <row r="20" spans="1:4" ht="16" x14ac:dyDescent="0.2">
      <c r="A20" s="2"/>
      <c r="B20" s="2"/>
      <c r="C20" s="2"/>
      <c r="D20" s="2"/>
    </row>
    <row r="21" spans="1:4" ht="16" x14ac:dyDescent="0.2">
      <c r="A21" s="2"/>
      <c r="B21" s="2"/>
      <c r="C21" s="2"/>
      <c r="D21" s="2"/>
    </row>
    <row r="22" spans="1:4" ht="16" x14ac:dyDescent="0.2">
      <c r="A22" s="2"/>
      <c r="B22" s="2"/>
      <c r="C22" s="2"/>
      <c r="D22" s="2"/>
    </row>
    <row r="23" spans="1:4" ht="16" x14ac:dyDescent="0.2">
      <c r="A23" s="2"/>
      <c r="B23" s="2"/>
      <c r="C23" s="2"/>
      <c r="D23" s="2"/>
    </row>
    <row r="24" spans="1:4" ht="16" x14ac:dyDescent="0.2">
      <c r="A24" s="2"/>
      <c r="B24" s="2"/>
      <c r="C24" s="2"/>
      <c r="D24" s="2"/>
    </row>
    <row r="25" spans="1:4" ht="16" x14ac:dyDescent="0.2">
      <c r="A25" s="2"/>
      <c r="B25" s="2"/>
      <c r="C25" s="2"/>
      <c r="D25" s="2"/>
    </row>
    <row r="26" spans="1:4" ht="16" x14ac:dyDescent="0.2">
      <c r="A26" s="2"/>
      <c r="B26" s="2"/>
      <c r="C26" s="2"/>
      <c r="D26" s="2"/>
    </row>
    <row r="27" spans="1:4" ht="16" x14ac:dyDescent="0.2">
      <c r="A27" s="2"/>
      <c r="B27" s="2"/>
      <c r="C27" s="2"/>
      <c r="D27" s="2"/>
    </row>
    <row r="28" spans="1:4" ht="16" x14ac:dyDescent="0.2">
      <c r="A28" s="2"/>
      <c r="B28" s="2"/>
      <c r="C28" s="2"/>
      <c r="D28" s="2"/>
    </row>
  </sheetData>
  <sheetProtection algorithmName="SHA-512" hashValue="76ASVRylSAHLJUR1PlbeL4/7q23IwUVUsk2GAi6ejqPTVnTtnJj2P/3UM9pbCVXdglwQo92FQqff0beuQ6EbCg==" saltValue="3BoWCBVs/Kb6eoqMxvmG7g==" spinCount="100000" sheet="1" objects="1" scenarios="1"/>
  <mergeCells count="7">
    <mergeCell ref="A2:D2"/>
    <mergeCell ref="A4:D4"/>
    <mergeCell ref="A7:D7"/>
    <mergeCell ref="A18:C18"/>
    <mergeCell ref="A9:D9"/>
    <mergeCell ref="A12:D12"/>
    <mergeCell ref="A14:D14"/>
  </mergeCells>
  <phoneticPr fontId="10" type="noConversion"/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D339-7FE7-4BEC-80FC-49F341B4584B}">
  <sheetPr codeName="Лист7">
    <pageSetUpPr fitToPage="1"/>
  </sheetPr>
  <dimension ref="A1:E18"/>
  <sheetViews>
    <sheetView view="pageLayout" topLeftCell="A4" zoomScaleNormal="100" workbookViewId="0">
      <selection activeCell="B9" sqref="B9"/>
    </sheetView>
  </sheetViews>
  <sheetFormatPr baseColWidth="10" defaultColWidth="8.83203125" defaultRowHeight="15" x14ac:dyDescent="0.2"/>
  <cols>
    <col min="1" max="1" width="3.83203125" customWidth="1"/>
    <col min="2" max="2" width="20.5" customWidth="1"/>
    <col min="3" max="3" width="18.33203125" customWidth="1"/>
    <col min="4" max="4" width="21" customWidth="1"/>
    <col min="5" max="5" width="23.6640625" bestFit="1" customWidth="1"/>
    <col min="6" max="6" width="23.6640625" customWidth="1"/>
  </cols>
  <sheetData>
    <row r="1" spans="1:5" ht="18" x14ac:dyDescent="0.2">
      <c r="A1" s="1"/>
      <c r="B1" s="1"/>
      <c r="C1" s="1"/>
      <c r="D1" s="1"/>
      <c r="E1" s="14" t="s">
        <v>26</v>
      </c>
    </row>
    <row r="2" spans="1:5" x14ac:dyDescent="0.2">
      <c r="A2" s="61" t="s">
        <v>27</v>
      </c>
      <c r="B2" s="61"/>
      <c r="C2" s="61"/>
      <c r="D2" s="61"/>
      <c r="E2" s="61"/>
    </row>
    <row r="3" spans="1:5" ht="30.75" customHeight="1" x14ac:dyDescent="0.2">
      <c r="A3" s="61"/>
      <c r="B3" s="61"/>
      <c r="C3" s="61"/>
      <c r="D3" s="61"/>
      <c r="E3" s="61"/>
    </row>
    <row r="4" spans="1:5" ht="16" x14ac:dyDescent="0.2">
      <c r="A4" s="83" t="s">
        <v>4</v>
      </c>
      <c r="B4" s="84"/>
      <c r="C4" s="84"/>
      <c r="D4" s="84"/>
      <c r="E4" s="85"/>
    </row>
    <row r="5" spans="1:5" ht="36.75" customHeight="1" x14ac:dyDescent="0.2">
      <c r="A5" s="93" t="s">
        <v>25</v>
      </c>
      <c r="B5" s="94"/>
      <c r="C5" s="10" t="s">
        <v>21</v>
      </c>
      <c r="D5" s="91" t="s">
        <v>22</v>
      </c>
      <c r="E5" s="92"/>
    </row>
    <row r="6" spans="1:5" ht="30" customHeight="1" x14ac:dyDescent="0.2">
      <c r="A6" s="86" t="s">
        <v>23</v>
      </c>
      <c r="B6" s="87"/>
      <c r="C6" s="87"/>
      <c r="D6" s="88"/>
      <c r="E6" s="8"/>
    </row>
    <row r="7" spans="1:5" ht="55.5" customHeight="1" x14ac:dyDescent="0.2">
      <c r="A7" s="89" t="s">
        <v>29</v>
      </c>
      <c r="B7" s="89" t="s">
        <v>28</v>
      </c>
      <c r="C7" s="64" t="s">
        <v>21</v>
      </c>
      <c r="D7" s="64" t="s">
        <v>24</v>
      </c>
      <c r="E7" s="64" t="s">
        <v>22</v>
      </c>
    </row>
    <row r="8" spans="1:5" ht="21" customHeight="1" x14ac:dyDescent="0.2">
      <c r="A8" s="90"/>
      <c r="B8" s="90"/>
      <c r="C8" s="64"/>
      <c r="D8" s="64"/>
      <c r="E8" s="64"/>
    </row>
    <row r="9" spans="1:5" ht="34" x14ac:dyDescent="0.2">
      <c r="A9" s="6">
        <v>1</v>
      </c>
      <c r="B9" s="11" t="str">
        <f>Команда!B5</f>
        <v>Иванов Иван Иванович</v>
      </c>
      <c r="C9" s="11" t="str">
        <f>Команда!C5</f>
        <v xml:space="preserve">Младший научный сотрудник </v>
      </c>
      <c r="D9" s="11" t="str">
        <f>Команда!E5</f>
        <v>……</v>
      </c>
      <c r="E9" s="12"/>
    </row>
    <row r="10" spans="1:5" ht="55.5" customHeight="1" x14ac:dyDescent="0.2">
      <c r="A10" s="6">
        <v>2</v>
      </c>
      <c r="B10" s="11"/>
      <c r="C10" s="12"/>
      <c r="D10" s="12"/>
      <c r="E10" s="12"/>
    </row>
    <row r="11" spans="1:5" ht="16" x14ac:dyDescent="0.2">
      <c r="A11" s="6">
        <v>3</v>
      </c>
      <c r="B11" s="11"/>
      <c r="C11" s="12"/>
      <c r="D11" s="12"/>
      <c r="E11" s="12"/>
    </row>
    <row r="12" spans="1:5" ht="16" x14ac:dyDescent="0.2">
      <c r="A12" s="6">
        <v>4</v>
      </c>
      <c r="B12" s="11"/>
      <c r="C12" s="12"/>
      <c r="D12" s="12"/>
      <c r="E12" s="12"/>
    </row>
    <row r="13" spans="1:5" ht="16" x14ac:dyDescent="0.2">
      <c r="A13" s="6">
        <v>5</v>
      </c>
      <c r="B13" s="11"/>
      <c r="C13" s="12"/>
      <c r="D13" s="12"/>
      <c r="E13" s="12"/>
    </row>
    <row r="14" spans="1:5" ht="16" x14ac:dyDescent="0.2">
      <c r="A14" s="6">
        <v>6</v>
      </c>
      <c r="B14" s="11"/>
      <c r="C14" s="12"/>
      <c r="D14" s="12"/>
      <c r="E14" s="12"/>
    </row>
    <row r="15" spans="1:5" ht="16" x14ac:dyDescent="0.2">
      <c r="A15" s="6">
        <v>7</v>
      </c>
      <c r="B15" s="11"/>
      <c r="C15" s="12"/>
      <c r="D15" s="12"/>
      <c r="E15" s="12"/>
    </row>
    <row r="16" spans="1:5" ht="16" x14ac:dyDescent="0.2">
      <c r="A16" s="6">
        <v>8</v>
      </c>
      <c r="B16" s="11"/>
      <c r="C16" s="12"/>
      <c r="D16" s="12"/>
      <c r="E16" s="12"/>
    </row>
    <row r="17" spans="1:5" ht="16" x14ac:dyDescent="0.2">
      <c r="A17" s="6">
        <v>9</v>
      </c>
      <c r="B17" s="11"/>
      <c r="C17" s="12"/>
      <c r="D17" s="12"/>
      <c r="E17" s="12"/>
    </row>
    <row r="18" spans="1:5" ht="16" x14ac:dyDescent="0.2">
      <c r="A18" s="6">
        <v>10</v>
      </c>
      <c r="B18" s="13"/>
      <c r="C18" s="13"/>
      <c r="D18" s="13"/>
      <c r="E18" s="13"/>
    </row>
  </sheetData>
  <mergeCells count="10">
    <mergeCell ref="A2:E3"/>
    <mergeCell ref="A6:D6"/>
    <mergeCell ref="A4:E4"/>
    <mergeCell ref="B7:B8"/>
    <mergeCell ref="D5:E5"/>
    <mergeCell ref="A5:B5"/>
    <mergeCell ref="A7:A8"/>
    <mergeCell ref="C7:C8"/>
    <mergeCell ref="D7:D8"/>
    <mergeCell ref="E7:E8"/>
  </mergeCells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374F-2888-4E74-902D-AC6094A8AF7A}">
  <sheetPr codeName="Лист8"/>
  <dimension ref="A1:F49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40" customWidth="1"/>
  </cols>
  <sheetData>
    <row r="1" spans="1:6" ht="29" x14ac:dyDescent="0.2">
      <c r="A1" s="16" t="s">
        <v>53</v>
      </c>
      <c r="B1" s="16" t="s">
        <v>54</v>
      </c>
      <c r="C1" s="16" t="s">
        <v>55</v>
      </c>
      <c r="F1" s="5" t="s">
        <v>33</v>
      </c>
    </row>
    <row r="2" spans="1:6" ht="32" x14ac:dyDescent="0.2">
      <c r="A2" s="17" t="s">
        <v>56</v>
      </c>
      <c r="B2" s="18" t="s">
        <v>57</v>
      </c>
      <c r="C2" s="17" t="s">
        <v>57</v>
      </c>
      <c r="F2" s="5" t="s">
        <v>37</v>
      </c>
    </row>
    <row r="3" spans="1:6" ht="29" x14ac:dyDescent="0.2">
      <c r="A3" s="17" t="s">
        <v>58</v>
      </c>
      <c r="B3" s="18" t="s">
        <v>57</v>
      </c>
      <c r="C3" s="17" t="s">
        <v>59</v>
      </c>
    </row>
    <row r="4" spans="1:6" ht="29" x14ac:dyDescent="0.2">
      <c r="A4" s="17" t="s">
        <v>60</v>
      </c>
      <c r="B4" s="18" t="s">
        <v>57</v>
      </c>
      <c r="C4" s="17" t="s">
        <v>61</v>
      </c>
    </row>
    <row r="5" spans="1:6" x14ac:dyDescent="0.2">
      <c r="A5" s="19" t="s">
        <v>62</v>
      </c>
      <c r="B5" s="18" t="s">
        <v>63</v>
      </c>
      <c r="C5" s="17" t="s">
        <v>64</v>
      </c>
    </row>
    <row r="6" spans="1:6" ht="29" x14ac:dyDescent="0.2">
      <c r="A6" s="17" t="s">
        <v>65</v>
      </c>
      <c r="B6" s="18" t="s">
        <v>66</v>
      </c>
      <c r="C6" s="17" t="s">
        <v>67</v>
      </c>
    </row>
    <row r="7" spans="1:6" ht="29" x14ac:dyDescent="0.2">
      <c r="A7" s="17" t="s">
        <v>68</v>
      </c>
      <c r="B7" s="18" t="s">
        <v>66</v>
      </c>
      <c r="C7" s="17" t="s">
        <v>69</v>
      </c>
    </row>
    <row r="8" spans="1:6" x14ac:dyDescent="0.2">
      <c r="A8" s="17" t="s">
        <v>70</v>
      </c>
      <c r="B8" s="18" t="s">
        <v>71</v>
      </c>
      <c r="C8" s="17" t="s">
        <v>72</v>
      </c>
    </row>
    <row r="9" spans="1:6" x14ac:dyDescent="0.2">
      <c r="A9" s="17" t="s">
        <v>73</v>
      </c>
      <c r="B9" s="18" t="s">
        <v>71</v>
      </c>
      <c r="C9" s="17" t="s">
        <v>74</v>
      </c>
    </row>
    <row r="10" spans="1:6" ht="29" x14ac:dyDescent="0.2">
      <c r="A10" s="17" t="s">
        <v>75</v>
      </c>
      <c r="B10" s="18" t="s">
        <v>63</v>
      </c>
      <c r="C10" s="19" t="s">
        <v>76</v>
      </c>
    </row>
    <row r="11" spans="1:6" x14ac:dyDescent="0.2">
      <c r="A11" s="17" t="s">
        <v>77</v>
      </c>
      <c r="B11" s="18" t="s">
        <v>71</v>
      </c>
      <c r="C11" s="17" t="s">
        <v>78</v>
      </c>
    </row>
    <row r="12" spans="1:6" x14ac:dyDescent="0.2">
      <c r="A12" s="17" t="s">
        <v>79</v>
      </c>
      <c r="B12" s="18" t="s">
        <v>71</v>
      </c>
      <c r="C12" s="17" t="s">
        <v>80</v>
      </c>
    </row>
    <row r="13" spans="1:6" x14ac:dyDescent="0.2">
      <c r="A13" s="17" t="s">
        <v>81</v>
      </c>
      <c r="B13" s="18" t="s">
        <v>66</v>
      </c>
      <c r="C13" s="17" t="s">
        <v>82</v>
      </c>
    </row>
    <row r="14" spans="1:6" ht="29" x14ac:dyDescent="0.2">
      <c r="A14" s="17" t="s">
        <v>83</v>
      </c>
      <c r="B14" s="18" t="s">
        <v>84</v>
      </c>
      <c r="C14" s="17" t="s">
        <v>85</v>
      </c>
    </row>
    <row r="15" spans="1:6" ht="29" x14ac:dyDescent="0.2">
      <c r="A15" s="17" t="s">
        <v>86</v>
      </c>
      <c r="B15" s="18" t="s">
        <v>84</v>
      </c>
      <c r="C15" s="17" t="s">
        <v>87</v>
      </c>
    </row>
    <row r="16" spans="1:6" ht="29" x14ac:dyDescent="0.2">
      <c r="A16" s="17" t="s">
        <v>88</v>
      </c>
      <c r="B16" s="18" t="s">
        <v>63</v>
      </c>
      <c r="C16" s="17" t="s">
        <v>89</v>
      </c>
    </row>
    <row r="17" spans="1:3" x14ac:dyDescent="0.2">
      <c r="A17" s="17" t="s">
        <v>90</v>
      </c>
      <c r="B17" s="18" t="s">
        <v>63</v>
      </c>
      <c r="C17" s="17" t="s">
        <v>91</v>
      </c>
    </row>
    <row r="18" spans="1:3" ht="29" x14ac:dyDescent="0.2">
      <c r="A18" s="17" t="s">
        <v>92</v>
      </c>
      <c r="B18" s="18" t="s">
        <v>63</v>
      </c>
      <c r="C18" s="17" t="s">
        <v>93</v>
      </c>
    </row>
    <row r="19" spans="1:3" ht="71" x14ac:dyDescent="0.2">
      <c r="A19" s="17" t="s">
        <v>94</v>
      </c>
      <c r="B19" s="18" t="s">
        <v>63</v>
      </c>
      <c r="C19" s="17" t="s">
        <v>95</v>
      </c>
    </row>
    <row r="20" spans="1:3" ht="29" x14ac:dyDescent="0.2">
      <c r="A20" s="17" t="s">
        <v>96</v>
      </c>
      <c r="B20" s="18" t="s">
        <v>97</v>
      </c>
      <c r="C20" s="17" t="s">
        <v>98</v>
      </c>
    </row>
    <row r="21" spans="1:3" ht="43" x14ac:dyDescent="0.2">
      <c r="A21" s="17" t="s">
        <v>99</v>
      </c>
      <c r="B21" s="18" t="s">
        <v>66</v>
      </c>
      <c r="C21" s="17" t="s">
        <v>100</v>
      </c>
    </row>
    <row r="22" spans="1:3" x14ac:dyDescent="0.2">
      <c r="A22" s="17" t="s">
        <v>101</v>
      </c>
      <c r="B22" s="18" t="s">
        <v>71</v>
      </c>
      <c r="C22" s="17" t="s">
        <v>102</v>
      </c>
    </row>
    <row r="23" spans="1:3" x14ac:dyDescent="0.2">
      <c r="A23" s="17" t="s">
        <v>103</v>
      </c>
      <c r="B23" s="18" t="s">
        <v>63</v>
      </c>
      <c r="C23" s="17" t="s">
        <v>63</v>
      </c>
    </row>
    <row r="24" spans="1:3" ht="29" x14ac:dyDescent="0.2">
      <c r="A24" s="17" t="s">
        <v>104</v>
      </c>
      <c r="B24" s="18" t="s">
        <v>66</v>
      </c>
      <c r="C24" s="17" t="s">
        <v>105</v>
      </c>
    </row>
    <row r="25" spans="1:3" x14ac:dyDescent="0.2">
      <c r="A25" s="17" t="s">
        <v>106</v>
      </c>
      <c r="B25" s="18" t="s">
        <v>63</v>
      </c>
      <c r="C25" s="19" t="s">
        <v>107</v>
      </c>
    </row>
    <row r="26" spans="1:3" x14ac:dyDescent="0.2">
      <c r="A26" s="17" t="s">
        <v>108</v>
      </c>
      <c r="B26" s="18" t="s">
        <v>97</v>
      </c>
      <c r="C26" s="17" t="s">
        <v>97</v>
      </c>
    </row>
    <row r="27" spans="1:3" ht="43" x14ac:dyDescent="0.2">
      <c r="A27" s="20" t="s">
        <v>109</v>
      </c>
      <c r="B27" s="18" t="s">
        <v>63</v>
      </c>
      <c r="C27" s="17" t="s">
        <v>110</v>
      </c>
    </row>
    <row r="28" spans="1:3" ht="29" x14ac:dyDescent="0.2">
      <c r="A28" s="17" t="s">
        <v>111</v>
      </c>
      <c r="B28" s="18" t="s">
        <v>97</v>
      </c>
      <c r="C28" s="17" t="s">
        <v>112</v>
      </c>
    </row>
    <row r="29" spans="1:3" x14ac:dyDescent="0.2">
      <c r="A29" s="19" t="s">
        <v>113</v>
      </c>
      <c r="B29" s="18" t="s">
        <v>63</v>
      </c>
      <c r="C29" s="19" t="s">
        <v>114</v>
      </c>
    </row>
    <row r="30" spans="1:3" ht="43" x14ac:dyDescent="0.2">
      <c r="A30" s="17" t="s">
        <v>115</v>
      </c>
      <c r="B30" s="18" t="s">
        <v>63</v>
      </c>
      <c r="C30" s="17" t="s">
        <v>116</v>
      </c>
    </row>
    <row r="31" spans="1:3" x14ac:dyDescent="0.2">
      <c r="A31" s="17" t="s">
        <v>117</v>
      </c>
      <c r="B31" s="18" t="s">
        <v>63</v>
      </c>
      <c r="C31" s="17" t="s">
        <v>118</v>
      </c>
    </row>
    <row r="32" spans="1:3" ht="29" x14ac:dyDescent="0.2">
      <c r="A32" s="17" t="s">
        <v>119</v>
      </c>
      <c r="B32" s="18" t="s">
        <v>97</v>
      </c>
      <c r="C32" s="17" t="s">
        <v>120</v>
      </c>
    </row>
    <row r="33" spans="1:3" ht="29" x14ac:dyDescent="0.2">
      <c r="A33" s="17" t="s">
        <v>121</v>
      </c>
      <c r="B33" s="18" t="s">
        <v>63</v>
      </c>
      <c r="C33" s="17" t="s">
        <v>122</v>
      </c>
    </row>
    <row r="34" spans="1:3" x14ac:dyDescent="0.2">
      <c r="A34" s="17" t="s">
        <v>123</v>
      </c>
      <c r="B34" s="18" t="s">
        <v>63</v>
      </c>
      <c r="C34" s="17" t="s">
        <v>124</v>
      </c>
    </row>
    <row r="35" spans="1:3" ht="29" x14ac:dyDescent="0.2">
      <c r="A35" s="17" t="s">
        <v>125</v>
      </c>
      <c r="B35" s="18" t="s">
        <v>97</v>
      </c>
      <c r="C35" s="17" t="s">
        <v>126</v>
      </c>
    </row>
    <row r="36" spans="1:3" x14ac:dyDescent="0.2">
      <c r="A36" s="17" t="s">
        <v>127</v>
      </c>
      <c r="B36" s="18" t="s">
        <v>97</v>
      </c>
      <c r="C36" s="17" t="s">
        <v>128</v>
      </c>
    </row>
    <row r="37" spans="1:3" ht="29" x14ac:dyDescent="0.2">
      <c r="A37" s="17" t="s">
        <v>129</v>
      </c>
      <c r="B37" s="18" t="s">
        <v>97</v>
      </c>
      <c r="C37" s="17" t="s">
        <v>130</v>
      </c>
    </row>
    <row r="38" spans="1:3" ht="43" x14ac:dyDescent="0.2">
      <c r="A38" s="17" t="s">
        <v>131</v>
      </c>
      <c r="B38" s="18" t="s">
        <v>97</v>
      </c>
      <c r="C38" s="17" t="s">
        <v>132</v>
      </c>
    </row>
    <row r="39" spans="1:3" ht="43" x14ac:dyDescent="0.2">
      <c r="A39" s="17" t="s">
        <v>133</v>
      </c>
      <c r="B39" s="18" t="s">
        <v>97</v>
      </c>
      <c r="C39" s="17" t="s">
        <v>134</v>
      </c>
    </row>
    <row r="40" spans="1:3" ht="29" x14ac:dyDescent="0.2">
      <c r="A40" s="17" t="s">
        <v>135</v>
      </c>
      <c r="B40" s="18" t="s">
        <v>63</v>
      </c>
      <c r="C40" s="17" t="s">
        <v>136</v>
      </c>
    </row>
    <row r="41" spans="1:3" x14ac:dyDescent="0.2">
      <c r="A41" s="17" t="s">
        <v>137</v>
      </c>
      <c r="B41" s="18" t="s">
        <v>97</v>
      </c>
      <c r="C41" s="17" t="s">
        <v>138</v>
      </c>
    </row>
    <row r="42" spans="1:3" ht="29" x14ac:dyDescent="0.2">
      <c r="A42" s="17" t="s">
        <v>139</v>
      </c>
      <c r="B42" s="18" t="s">
        <v>97</v>
      </c>
      <c r="C42" s="17" t="s">
        <v>140</v>
      </c>
    </row>
    <row r="43" spans="1:3" ht="29" x14ac:dyDescent="0.2">
      <c r="A43" s="17" t="s">
        <v>141</v>
      </c>
      <c r="B43" s="18" t="s">
        <v>142</v>
      </c>
      <c r="C43" s="17" t="s">
        <v>142</v>
      </c>
    </row>
    <row r="44" spans="1:3" x14ac:dyDescent="0.2">
      <c r="A44" s="17" t="s">
        <v>143</v>
      </c>
      <c r="B44" s="18" t="s">
        <v>84</v>
      </c>
      <c r="C44" s="17" t="s">
        <v>84</v>
      </c>
    </row>
    <row r="45" spans="1:3" x14ac:dyDescent="0.2">
      <c r="A45" s="17" t="s">
        <v>144</v>
      </c>
      <c r="B45" s="18" t="s">
        <v>71</v>
      </c>
      <c r="C45" s="17" t="s">
        <v>71</v>
      </c>
    </row>
    <row r="46" spans="1:3" ht="29" x14ac:dyDescent="0.2">
      <c r="A46" s="17" t="s">
        <v>145</v>
      </c>
      <c r="B46" s="18" t="s">
        <v>146</v>
      </c>
      <c r="C46" s="17" t="s">
        <v>146</v>
      </c>
    </row>
    <row r="47" spans="1:3" ht="29" x14ac:dyDescent="0.2">
      <c r="A47" s="17" t="s">
        <v>147</v>
      </c>
      <c r="B47" s="18" t="s">
        <v>66</v>
      </c>
      <c r="C47" s="17" t="s">
        <v>66</v>
      </c>
    </row>
    <row r="48" spans="1:3" ht="29" x14ac:dyDescent="0.2">
      <c r="A48" s="17" t="s">
        <v>148</v>
      </c>
      <c r="B48" s="18" t="s">
        <v>149</v>
      </c>
      <c r="C48" s="17" t="s">
        <v>149</v>
      </c>
    </row>
    <row r="49" spans="1:3" x14ac:dyDescent="0.2">
      <c r="A49" s="17" t="s">
        <v>150</v>
      </c>
      <c r="B49" s="18" t="s">
        <v>63</v>
      </c>
      <c r="C49" s="17" t="s">
        <v>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Заявка</vt:lpstr>
      <vt:lpstr>Команда</vt:lpstr>
      <vt:lpstr>Ресурсы</vt:lpstr>
      <vt:lpstr>Дорожная карта</vt:lpstr>
      <vt:lpstr>Закупки</vt:lpstr>
      <vt:lpstr>Смета</vt:lpstr>
      <vt:lpstr>Команда 1</vt:lpstr>
      <vt:lpstr>Тех.лист</vt:lpstr>
      <vt:lpstr>Команда!Print_Area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Maxim Zinchenko</cp:lastModifiedBy>
  <cp:lastPrinted>2023-11-13T16:53:50Z</cp:lastPrinted>
  <dcterms:created xsi:type="dcterms:W3CDTF">2023-09-24T07:47:49Z</dcterms:created>
  <dcterms:modified xsi:type="dcterms:W3CDTF">2023-11-13T17:03:42Z</dcterms:modified>
</cp:coreProperties>
</file>